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80" activeTab="2"/>
  </bookViews>
  <sheets>
    <sheet name="Kontingent" sheetId="1" r:id="rId1"/>
    <sheet name="Kontoudtog" sheetId="2" r:id="rId2"/>
    <sheet name="Regnskab" sheetId="3" r:id="rId3"/>
    <sheet name="Budget" sheetId="4" r:id="rId4"/>
    <sheet name="Kasse" sheetId="5" r:id="rId5"/>
  </sheets>
  <definedNames>
    <definedName name="_xlnm.Print_Area" localSheetId="3">'Budget'!$A$1:$G$37</definedName>
    <definedName name="_xlnm.Print_Area" localSheetId="0">'Kontingent'!$A$1:$H$36</definedName>
    <definedName name="_xlnm.Print_Area" localSheetId="2">'Regnskab'!$A$1:$J$43</definedName>
  </definedNames>
  <calcPr fullCalcOnLoad="1"/>
</workbook>
</file>

<file path=xl/sharedStrings.xml><?xml version="1.0" encoding="utf-8"?>
<sst xmlns="http://schemas.openxmlformats.org/spreadsheetml/2006/main" count="231" uniqueCount="154">
  <si>
    <t>KREDIT.</t>
  </si>
  <si>
    <t>Kasse</t>
  </si>
  <si>
    <t>DEBET</t>
  </si>
  <si>
    <t>KREDIT</t>
  </si>
  <si>
    <t>KASSEBEHOLDNING</t>
  </si>
  <si>
    <t>BEHOLDNING  DAGS DATO</t>
  </si>
  <si>
    <t>Dato</t>
  </si>
  <si>
    <t>Bilag</t>
  </si>
  <si>
    <t>BANKBEHOLDNING</t>
  </si>
  <si>
    <t>Jens Søderdahl</t>
  </si>
  <si>
    <t>Resultatopgørelse</t>
  </si>
  <si>
    <t>Balance</t>
  </si>
  <si>
    <t>Indtægter:</t>
  </si>
  <si>
    <t>Kontingenter</t>
  </si>
  <si>
    <t>Udgifter:</t>
  </si>
  <si>
    <t>Renter</t>
  </si>
  <si>
    <t>Indtægter i alt</t>
  </si>
  <si>
    <t>Møder</t>
  </si>
  <si>
    <t>Administration</t>
  </si>
  <si>
    <t>Indestående i bank</t>
  </si>
  <si>
    <t>Tilgodehavende kontingent</t>
  </si>
  <si>
    <t>Aktiver i alt</t>
  </si>
  <si>
    <t>Egenkapital</t>
  </si>
  <si>
    <t>Passiver i alt</t>
  </si>
  <si>
    <t>Årets resultat</t>
  </si>
  <si>
    <t>Udgifter i alt</t>
  </si>
  <si>
    <t>Skyldige poster</t>
  </si>
  <si>
    <t>31.12.2012</t>
  </si>
  <si>
    <t>31.12.2013</t>
  </si>
  <si>
    <t xml:space="preserve">Fællesudvalget                </t>
  </si>
  <si>
    <t>Jens Søderdahl, kasserer</t>
  </si>
  <si>
    <t>KASSEKLADE FÆLLESUDVALGET</t>
  </si>
  <si>
    <t>Budget</t>
  </si>
  <si>
    <t>31.12.2014</t>
  </si>
  <si>
    <t>31.12.2015</t>
  </si>
  <si>
    <t>Realiseret</t>
  </si>
  <si>
    <t>Online Banking gebyrer</t>
  </si>
  <si>
    <t>Bank: Sydbank 548-6905</t>
  </si>
  <si>
    <t>Valør</t>
  </si>
  <si>
    <t>Tekst</t>
  </si>
  <si>
    <t>Beløb</t>
  </si>
  <si>
    <t>Saldo</t>
  </si>
  <si>
    <t>Kontingent, Vigen                   -SE MEDD.</t>
  </si>
  <si>
    <t>Gerbredgaard                        -SE MEDD.</t>
  </si>
  <si>
    <t>Klintegården                        -SE MEDD.</t>
  </si>
  <si>
    <t>Drift af hjertestarter</t>
  </si>
  <si>
    <t>Årsregnskab for Fællesudvalget af grundejerforeninger på Enø</t>
  </si>
  <si>
    <t>31.12.2016</t>
  </si>
  <si>
    <t>ÅR 2016</t>
  </si>
  <si>
    <t>BEHOLDNING 01-01-2016</t>
  </si>
  <si>
    <t>14.03.2016</t>
  </si>
  <si>
    <t>Jørn, Bårebuket og strøm</t>
  </si>
  <si>
    <t>Karrebæksminde Fiskeri- og Bymuseum</t>
  </si>
  <si>
    <t>31.03.2016</t>
  </si>
  <si>
    <t>29.08.2016</t>
  </si>
  <si>
    <t>Wienerbrød 6.feb.2016</t>
  </si>
  <si>
    <t>FU smørebrød 27. aug 2016</t>
  </si>
  <si>
    <t>01.09.2016</t>
  </si>
  <si>
    <t>Drikkevarer, Jette</t>
  </si>
  <si>
    <t>30.09.2016</t>
  </si>
  <si>
    <t>01.12.2016</t>
  </si>
  <si>
    <t>Enø Museum kontingent 2017</t>
  </si>
  <si>
    <t>09.12.2016</t>
  </si>
  <si>
    <t>12.12.2016</t>
  </si>
  <si>
    <t>Jette, wienerbrød 26.nov</t>
  </si>
  <si>
    <t>13.12.2016</t>
  </si>
  <si>
    <t>15.12.2016</t>
  </si>
  <si>
    <t>16.12.2016</t>
  </si>
  <si>
    <t>19.12.2016</t>
  </si>
  <si>
    <t>20.12.2016</t>
  </si>
  <si>
    <t>21.12.2016</t>
  </si>
  <si>
    <t>29.12.2016</t>
  </si>
  <si>
    <t>30.12.2016</t>
  </si>
  <si>
    <t xml:space="preserve">Enø Strand         </t>
  </si>
  <si>
    <t xml:space="preserve">Lungshave                   </t>
  </si>
  <si>
    <t xml:space="preserve">Gerbredgaard           </t>
  </si>
  <si>
    <t xml:space="preserve">Klintegården               </t>
  </si>
  <si>
    <t xml:space="preserve">Stølsgården                   </t>
  </si>
  <si>
    <t>Enø Museum</t>
  </si>
  <si>
    <t>Forudbetalinger</t>
  </si>
  <si>
    <t>Øvrige udgifter</t>
  </si>
  <si>
    <t>Hjemmeside</t>
  </si>
  <si>
    <t>31.12.2017</t>
  </si>
  <si>
    <t>31.12.2018</t>
  </si>
  <si>
    <t>BUDGET 2017 og 2018</t>
  </si>
  <si>
    <t>7. juni 2017</t>
  </si>
  <si>
    <t>Kommentarer</t>
  </si>
  <si>
    <t>Tilgang af Fjordhusene (525) og Egemosegaard (770) i 2017</t>
  </si>
  <si>
    <t>Strandgården</t>
  </si>
  <si>
    <t>Kildeengen</t>
  </si>
  <si>
    <t>Enø Kystvej</t>
  </si>
  <si>
    <t xml:space="preserve">Vigen      </t>
  </si>
  <si>
    <t>Reedtzholm</t>
  </si>
  <si>
    <t>Regnskabsår 2017</t>
  </si>
  <si>
    <t>Egen bilagsreference</t>
  </si>
  <si>
    <t>26.01.2018</t>
  </si>
  <si>
    <t>Kildeengen 2017                     -SE MEDD.</t>
  </si>
  <si>
    <t>03.01.2018</t>
  </si>
  <si>
    <t>29.12.2017</t>
  </si>
  <si>
    <t>Reedtzholm                          -SE MEDD.</t>
  </si>
  <si>
    <t>18.12.2017</t>
  </si>
  <si>
    <t>Rene Zingenberg</t>
  </si>
  <si>
    <t>Til ny foreningskonto ved Rene Z.</t>
  </si>
  <si>
    <t>Karrebæksminde Bymuseum 2018</t>
  </si>
  <si>
    <t>DK hostmaster</t>
  </si>
  <si>
    <t>14.12.2017</t>
  </si>
  <si>
    <t>04.12.2017</t>
  </si>
  <si>
    <t>G/F Egemosegård 2017                -SE MEDD.</t>
  </si>
  <si>
    <t>01.12.2017</t>
  </si>
  <si>
    <t>Kontingent Lungshave                -SE MEDD.</t>
  </si>
  <si>
    <t>Stølsgården - kontingent 2017       -SE MEDD.</t>
  </si>
  <si>
    <t>Fællesudvalget for GF               -SE MEDD.</t>
  </si>
  <si>
    <t>Kontingent STR 2017                 -SE MEDD.</t>
  </si>
  <si>
    <t>17.11.2017</t>
  </si>
  <si>
    <t>Kystvejen - nu 12 me                -SE MEDD.</t>
  </si>
  <si>
    <t>29.09.2017</t>
  </si>
  <si>
    <t>22.08.2017</t>
  </si>
  <si>
    <t>Jørn Jakobsen, strøm hjt.starter</t>
  </si>
  <si>
    <t>Jens Søderdahl, brød til best.møde</t>
  </si>
  <si>
    <t>Jette Johnsen, GF og best.møder</t>
  </si>
  <si>
    <t>30.06.2017</t>
  </si>
  <si>
    <t>04.04.2017</t>
  </si>
  <si>
    <t>Ramaco for hjemmeside</t>
  </si>
  <si>
    <t>31.03.2017</t>
  </si>
  <si>
    <t>06.02.2017</t>
  </si>
  <si>
    <t>Jens Nikolajsen, hjemmeside</t>
  </si>
  <si>
    <t>Primo saldo</t>
  </si>
  <si>
    <t>Indestående i Sydbank</t>
  </si>
  <si>
    <t>Indestående i Arbejdernes Landsbank</t>
  </si>
  <si>
    <t>Museet</t>
  </si>
  <si>
    <t>ER IKKE OPDATERET FOR 2017</t>
  </si>
  <si>
    <t>12. november 2017</t>
  </si>
  <si>
    <t>Opkrævning af kontingent for 2017</t>
  </si>
  <si>
    <r>
      <t xml:space="preserve">Kontingentet til </t>
    </r>
    <r>
      <rPr>
        <b/>
        <sz val="11"/>
        <rFont val="Arial"/>
        <family val="2"/>
      </rPr>
      <t>Fællesudvalget for Grundejerforeningerne på Enø, Lungshave og</t>
    </r>
  </si>
  <si>
    <r>
      <rPr>
        <b/>
        <sz val="11"/>
        <rFont val="Arial"/>
        <family val="2"/>
      </rPr>
      <t>Fjordhusene</t>
    </r>
    <r>
      <rPr>
        <sz val="11"/>
        <rFont val="Arial"/>
        <family val="2"/>
      </rPr>
      <t xml:space="preserve"> er kr. 5,- per andel.</t>
    </r>
  </si>
  <si>
    <t>Kontingentet fordeler sig således per forening:</t>
  </si>
  <si>
    <t>Forening</t>
  </si>
  <si>
    <t>Medlemmer</t>
  </si>
  <si>
    <t>Kontingent, kr.</t>
  </si>
  <si>
    <t>Betalt den</t>
  </si>
  <si>
    <t>Egemose</t>
  </si>
  <si>
    <t>Kystvejen</t>
  </si>
  <si>
    <t>Betalt 60,-</t>
  </si>
  <si>
    <t>Gerbredgård</t>
  </si>
  <si>
    <t>Klintegården</t>
  </si>
  <si>
    <t>Stølsgården</t>
  </si>
  <si>
    <t>Vigen</t>
  </si>
  <si>
    <t>Enø Strand</t>
  </si>
  <si>
    <t>Lungshave</t>
  </si>
  <si>
    <t>Fjordhusene</t>
  </si>
  <si>
    <t>SUM</t>
  </si>
  <si>
    <r>
      <t xml:space="preserve">Venligst betal din forenings kontingent til Fællesudvalgets konto </t>
    </r>
    <r>
      <rPr>
        <b/>
        <sz val="11"/>
        <rFont val="Arial"/>
        <family val="2"/>
      </rPr>
      <t>6060-5486905</t>
    </r>
  </si>
  <si>
    <r>
      <t>i Sydbank senest den</t>
    </r>
    <r>
      <rPr>
        <b/>
        <sz val="11"/>
        <rFont val="Arial"/>
        <family val="2"/>
      </rPr>
      <t xml:space="preserve"> 1. december 2017.</t>
    </r>
  </si>
  <si>
    <t>Kildeengen og Gerbredgård og Enø Strand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</si>
</sst>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&quot;kr.&quot;\ #,##0_);\(&quot;kr.&quot;\ #,##0\)"/>
    <numFmt numFmtId="181" formatCode="&quot;kr.&quot;\ #,##0_);[Red]\(&quot;kr.&quot;\ #,##0\)"/>
    <numFmt numFmtId="182" formatCode="&quot;kr.&quot;\ #,##0.00_);\(&quot;kr.&quot;\ #,##0.00\)"/>
    <numFmt numFmtId="183" formatCode="&quot;kr.&quot;\ #,##0.00_);[Red]\(&quot;kr.&quot;\ #,##0.00\)"/>
    <numFmt numFmtId="184" formatCode="_(&quot;kr.&quot;\ * #,##0_);_(&quot;kr.&quot;\ * \(#,##0\);_(&quot;kr.&quot;\ * &quot;-&quot;_);_(@_)"/>
    <numFmt numFmtId="185" formatCode="_(* #,##0_);_(* \(#,##0\);_(* &quot;-&quot;_);_(@_)"/>
    <numFmt numFmtId="186" formatCode="_(&quot;kr.&quot;\ * #,##0.00_);_(&quot;kr.&quot;\ * \(#,##0.00\);_(&quot;kr.&quot;\ 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_(* #,##0.000_);_(* \(#,##0.000\);_(* &quot;-&quot;??_);_(@_)"/>
    <numFmt numFmtId="195" formatCode="_(* #,##0.0_);_(* \(#,##0.0\);_(* &quot;-&quot;??_);_(@_)"/>
    <numFmt numFmtId="196" formatCode="_(* #,##0_);_(* \(#,##0\);_(* &quot;-&quot;??_);_(@_)"/>
    <numFmt numFmtId="197" formatCode="[$-406]d\.\ mmmm\ yyyy"/>
  </numFmts>
  <fonts count="53">
    <font>
      <sz val="10"/>
      <name val="Arial"/>
      <family val="0"/>
    </font>
    <font>
      <i/>
      <sz val="54"/>
      <color indexed="17"/>
      <name val="Brush Script MT"/>
      <family val="4"/>
    </font>
    <font>
      <sz val="16"/>
      <name val="Arial"/>
      <family val="2"/>
    </font>
    <font>
      <i/>
      <sz val="36"/>
      <color indexed="17"/>
      <name val="Brush Script MT"/>
      <family val="4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u val="single"/>
      <sz val="12"/>
      <name val="Calibri"/>
      <family val="2"/>
    </font>
    <font>
      <b/>
      <u val="single"/>
      <sz val="12"/>
      <name val="Calibri"/>
      <family val="2"/>
    </font>
    <font>
      <i/>
      <sz val="12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8"/>
      <color indexed="10"/>
      <name val="Calibri"/>
      <family val="2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6" fillId="0" borderId="0" xfId="0" applyNumberFormat="1" applyFont="1" applyAlignment="1">
      <alignment/>
    </xf>
    <xf numFmtId="4" fontId="26" fillId="0" borderId="10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4" fontId="26" fillId="0" borderId="0" xfId="0" applyNumberFormat="1" applyFont="1" applyAlignment="1">
      <alignment horizontal="right"/>
    </xf>
    <xf numFmtId="0" fontId="26" fillId="0" borderId="0" xfId="0" applyFont="1" applyBorder="1" applyAlignment="1">
      <alignment/>
    </xf>
    <xf numFmtId="4" fontId="26" fillId="0" borderId="0" xfId="42" applyNumberFormat="1" applyFont="1" applyAlignment="1">
      <alignment/>
    </xf>
    <xf numFmtId="4" fontId="26" fillId="0" borderId="0" xfId="0" applyNumberFormat="1" applyFont="1" applyBorder="1" applyAlignment="1">
      <alignment horizontal="right"/>
    </xf>
    <xf numFmtId="187" fontId="26" fillId="0" borderId="0" xfId="0" applyNumberFormat="1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187" fontId="26" fillId="0" borderId="0" xfId="42" applyFont="1" applyAlignment="1">
      <alignment/>
    </xf>
    <xf numFmtId="187" fontId="26" fillId="0" borderId="0" xfId="42" applyFont="1" applyAlignment="1">
      <alignment/>
    </xf>
    <xf numFmtId="187" fontId="26" fillId="0" borderId="0" xfId="42" applyFont="1" applyAlignment="1">
      <alignment horizontal="right"/>
    </xf>
    <xf numFmtId="187" fontId="26" fillId="0" borderId="0" xfId="42" applyFont="1" applyAlignment="1">
      <alignment horizontal="left"/>
    </xf>
    <xf numFmtId="187" fontId="26" fillId="0" borderId="0" xfId="42" applyFont="1" applyBorder="1" applyAlignment="1">
      <alignment/>
    </xf>
    <xf numFmtId="0" fontId="29" fillId="0" borderId="0" xfId="0" applyFont="1" applyAlignment="1">
      <alignment/>
    </xf>
    <xf numFmtId="0" fontId="26" fillId="0" borderId="12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2" xfId="0" applyNumberFormat="1" applyFont="1" applyBorder="1" applyAlignment="1">
      <alignment/>
    </xf>
    <xf numFmtId="14" fontId="26" fillId="0" borderId="13" xfId="0" applyNumberFormat="1" applyFont="1" applyBorder="1" applyAlignment="1">
      <alignment/>
    </xf>
    <xf numFmtId="187" fontId="26" fillId="0" borderId="13" xfId="42" applyFont="1" applyBorder="1" applyAlignment="1">
      <alignment/>
    </xf>
    <xf numFmtId="4" fontId="26" fillId="0" borderId="13" xfId="0" applyNumberFormat="1" applyFont="1" applyBorder="1" applyAlignment="1">
      <alignment/>
    </xf>
    <xf numFmtId="4" fontId="26" fillId="0" borderId="13" xfId="42" applyNumberFormat="1" applyFont="1" applyBorder="1" applyAlignment="1">
      <alignment/>
    </xf>
    <xf numFmtId="4" fontId="26" fillId="0" borderId="0" xfId="42" applyNumberFormat="1" applyFont="1" applyBorder="1" applyAlignment="1">
      <alignment/>
    </xf>
    <xf numFmtId="196" fontId="26" fillId="0" borderId="0" xfId="42" applyNumberFormat="1" applyFont="1" applyBorder="1" applyAlignment="1">
      <alignment/>
    </xf>
    <xf numFmtId="0" fontId="26" fillId="0" borderId="13" xfId="0" applyNumberFormat="1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13" xfId="42" applyNumberFormat="1" applyFont="1" applyBorder="1" applyAlignment="1">
      <alignment horizontal="center"/>
    </xf>
    <xf numFmtId="196" fontId="26" fillId="0" borderId="13" xfId="42" applyNumberFormat="1" applyFont="1" applyBorder="1" applyAlignment="1">
      <alignment horizontal="center"/>
    </xf>
    <xf numFmtId="196" fontId="26" fillId="0" borderId="14" xfId="42" applyNumberFormat="1" applyFont="1" applyBorder="1" applyAlignment="1">
      <alignment horizontal="center"/>
    </xf>
    <xf numFmtId="187" fontId="26" fillId="0" borderId="14" xfId="42" applyFont="1" applyBorder="1" applyAlignment="1">
      <alignment/>
    </xf>
    <xf numFmtId="4" fontId="26" fillId="0" borderId="15" xfId="42" applyNumberFormat="1" applyFont="1" applyBorder="1" applyAlignment="1">
      <alignment/>
    </xf>
    <xf numFmtId="4" fontId="26" fillId="0" borderId="14" xfId="42" applyNumberFormat="1" applyFont="1" applyBorder="1" applyAlignment="1">
      <alignment/>
    </xf>
    <xf numFmtId="4" fontId="26" fillId="0" borderId="10" xfId="42" applyNumberFormat="1" applyFont="1" applyBorder="1" applyAlignment="1">
      <alignment/>
    </xf>
    <xf numFmtId="187" fontId="26" fillId="0" borderId="15" xfId="42" applyFont="1" applyBorder="1" applyAlignment="1">
      <alignment/>
    </xf>
    <xf numFmtId="196" fontId="26" fillId="0" borderId="16" xfId="42" applyNumberFormat="1" applyFont="1" applyBorder="1" applyAlignment="1">
      <alignment horizontal="center"/>
    </xf>
    <xf numFmtId="187" fontId="26" fillId="0" borderId="16" xfId="42" applyFont="1" applyBorder="1" applyAlignment="1">
      <alignment/>
    </xf>
    <xf numFmtId="4" fontId="26" fillId="0" borderId="16" xfId="42" applyNumberFormat="1" applyFont="1" applyBorder="1" applyAlignment="1">
      <alignment/>
    </xf>
    <xf numFmtId="4" fontId="26" fillId="0" borderId="17" xfId="42" applyNumberFormat="1" applyFont="1" applyBorder="1" applyAlignment="1">
      <alignment/>
    </xf>
    <xf numFmtId="196" fontId="26" fillId="0" borderId="0" xfId="42" applyNumberFormat="1" applyFont="1" applyBorder="1" applyAlignment="1">
      <alignment horizontal="center"/>
    </xf>
    <xf numFmtId="187" fontId="26" fillId="0" borderId="0" xfId="42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87" fontId="26" fillId="0" borderId="0" xfId="42" applyFont="1" applyFill="1" applyBorder="1" applyAlignment="1">
      <alignment/>
    </xf>
    <xf numFmtId="4" fontId="26" fillId="0" borderId="0" xfId="0" applyNumberFormat="1" applyFont="1" applyBorder="1" applyAlignment="1">
      <alignment/>
    </xf>
    <xf numFmtId="187" fontId="26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horizontal="center"/>
    </xf>
    <xf numFmtId="187" fontId="26" fillId="0" borderId="14" xfId="0" applyNumberFormat="1" applyFont="1" applyBorder="1" applyAlignment="1">
      <alignment/>
    </xf>
    <xf numFmtId="187" fontId="26" fillId="0" borderId="18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0" fontId="26" fillId="0" borderId="19" xfId="0" applyFont="1" applyBorder="1" applyAlignment="1">
      <alignment/>
    </xf>
    <xf numFmtId="4" fontId="26" fillId="0" borderId="20" xfId="42" applyNumberFormat="1" applyFont="1" applyBorder="1" applyAlignment="1">
      <alignment/>
    </xf>
    <xf numFmtId="0" fontId="30" fillId="0" borderId="0" xfId="0" applyFont="1" applyAlignment="1">
      <alignment/>
    </xf>
    <xf numFmtId="4" fontId="27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4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6" fillId="0" borderId="13" xfId="0" applyFont="1" applyBorder="1" applyAlignment="1">
      <alignment horizontal="left" indent="1"/>
    </xf>
    <xf numFmtId="0" fontId="26" fillId="33" borderId="13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4" fontId="26" fillId="0" borderId="0" xfId="0" applyNumberFormat="1" applyFont="1" applyFill="1" applyAlignment="1">
      <alignment/>
    </xf>
    <xf numFmtId="0" fontId="26" fillId="0" borderId="0" xfId="0" applyFont="1" applyAlignment="1" quotePrefix="1">
      <alignment/>
    </xf>
    <xf numFmtId="0" fontId="30" fillId="0" borderId="0" xfId="0" applyFont="1" applyAlignment="1" quotePrefix="1">
      <alignment/>
    </xf>
    <xf numFmtId="0" fontId="25" fillId="0" borderId="0" xfId="0" applyFont="1" applyAlignment="1" quotePrefix="1">
      <alignment/>
    </xf>
    <xf numFmtId="187" fontId="0" fillId="0" borderId="0" xfId="42" applyFont="1" applyAlignment="1">
      <alignment/>
    </xf>
    <xf numFmtId="171" fontId="0" fillId="0" borderId="0" xfId="0" applyNumberFormat="1" applyAlignment="1">
      <alignment/>
    </xf>
    <xf numFmtId="187" fontId="0" fillId="15" borderId="0" xfId="42" applyFont="1" applyFill="1" applyAlignment="1">
      <alignment/>
    </xf>
    <xf numFmtId="187" fontId="0" fillId="2" borderId="0" xfId="42" applyFont="1" applyFill="1" applyAlignment="1">
      <alignment/>
    </xf>
    <xf numFmtId="187" fontId="0" fillId="11" borderId="0" xfId="42" applyFont="1" applyFill="1" applyAlignment="1">
      <alignment/>
    </xf>
    <xf numFmtId="187" fontId="0" fillId="13" borderId="0" xfId="42" applyFont="1" applyFill="1" applyAlignment="1">
      <alignment/>
    </xf>
    <xf numFmtId="0" fontId="52" fillId="0" borderId="0" xfId="0" applyFont="1" applyAlignment="1">
      <alignment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5" fillId="0" borderId="0" xfId="56" applyFont="1">
      <alignment/>
      <protection/>
    </xf>
    <xf numFmtId="0" fontId="6" fillId="0" borderId="0" xfId="56" applyFont="1">
      <alignment/>
      <protection/>
    </xf>
    <xf numFmtId="0" fontId="7" fillId="0" borderId="0" xfId="56" applyFont="1">
      <alignment/>
      <protection/>
    </xf>
    <xf numFmtId="0" fontId="5" fillId="0" borderId="0" xfId="56" applyFont="1" applyAlignment="1">
      <alignment horizontal="right"/>
      <protection/>
    </xf>
    <xf numFmtId="3" fontId="7" fillId="0" borderId="0" xfId="56" applyNumberFormat="1" applyFont="1" applyFill="1">
      <alignment/>
      <protection/>
    </xf>
    <xf numFmtId="187" fontId="7" fillId="0" borderId="0" xfId="44" applyNumberFormat="1" applyFont="1" applyAlignment="1">
      <alignment/>
    </xf>
    <xf numFmtId="16" fontId="0" fillId="0" borderId="0" xfId="56" applyNumberFormat="1" applyFont="1">
      <alignment/>
      <protection/>
    </xf>
    <xf numFmtId="4" fontId="0" fillId="0" borderId="0" xfId="56" applyNumberFormat="1">
      <alignment/>
      <protection/>
    </xf>
    <xf numFmtId="16" fontId="0" fillId="0" borderId="0" xfId="56" applyNumberFormat="1">
      <alignment/>
      <protection/>
    </xf>
    <xf numFmtId="3" fontId="7" fillId="0" borderId="0" xfId="56" applyNumberFormat="1" applyFont="1">
      <alignment/>
      <protection/>
    </xf>
    <xf numFmtId="3" fontId="7" fillId="0" borderId="11" xfId="56" applyNumberFormat="1" applyFont="1" applyBorder="1">
      <alignment/>
      <protection/>
    </xf>
    <xf numFmtId="187" fontId="7" fillId="0" borderId="11" xfId="56" applyNumberFormat="1" applyFont="1" applyBorder="1">
      <alignment/>
      <protection/>
    </xf>
    <xf numFmtId="0" fontId="26" fillId="0" borderId="19" xfId="0" applyFont="1" applyBorder="1" applyAlignment="1">
      <alignment horizontal="center"/>
    </xf>
    <xf numFmtId="0" fontId="26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161925</xdr:colOff>
      <xdr:row>0</xdr:row>
      <xdr:rowOff>57150</xdr:rowOff>
    </xdr:from>
    <xdr:ext cx="1362075" cy="971550"/>
    <xdr:sp>
      <xdr:nvSpPr>
        <xdr:cNvPr id="1" name="Text Box 1"/>
        <xdr:cNvSpPr txBox="1">
          <a:spLocks noChangeArrowheads="1"/>
        </xdr:cNvSpPr>
      </xdr:nvSpPr>
      <xdr:spPr>
        <a:xfrm>
          <a:off x="4038600" y="57150"/>
          <a:ext cx="13620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Kasserer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Jens Søderdahl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Løvgårdsvej 27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2830 Virum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 20 33 80 35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="85" zoomScaleNormal="85" workbookViewId="0" topLeftCell="A13">
      <selection activeCell="J27" sqref="J27"/>
    </sheetView>
  </sheetViews>
  <sheetFormatPr defaultColWidth="9.140625" defaultRowHeight="12.75"/>
  <cols>
    <col min="1" max="1" width="18.421875" style="84" customWidth="1"/>
    <col min="2" max="2" width="2.140625" style="84" customWidth="1"/>
    <col min="3" max="3" width="15.421875" style="84" customWidth="1"/>
    <col min="4" max="4" width="9.140625" style="84" customWidth="1"/>
    <col min="5" max="5" width="13.00390625" style="84" customWidth="1"/>
    <col min="6" max="6" width="9.140625" style="84" customWidth="1"/>
    <col min="7" max="7" width="17.7109375" style="84" customWidth="1"/>
    <col min="8" max="10" width="9.140625" style="84" customWidth="1"/>
    <col min="11" max="11" width="20.421875" style="84" bestFit="1" customWidth="1"/>
    <col min="12" max="12" width="13.421875" style="84" bestFit="1" customWidth="1"/>
    <col min="13" max="14" width="9.140625" style="84" customWidth="1"/>
    <col min="15" max="15" width="10.140625" style="84" bestFit="1" customWidth="1"/>
    <col min="16" max="16384" width="9.140625" style="84" customWidth="1"/>
  </cols>
  <sheetData>
    <row r="1" spans="1:8" ht="48.75">
      <c r="A1" s="82" t="s">
        <v>29</v>
      </c>
      <c r="B1" s="82"/>
      <c r="C1" s="83"/>
      <c r="D1" s="83"/>
      <c r="E1" s="83"/>
      <c r="F1" s="83"/>
      <c r="G1" s="83"/>
      <c r="H1" s="83"/>
    </row>
    <row r="2" spans="1:8" ht="12.75">
      <c r="A2" s="85"/>
      <c r="B2" s="85"/>
      <c r="C2" s="85"/>
      <c r="D2" s="85"/>
      <c r="E2" s="85"/>
      <c r="F2" s="85"/>
      <c r="G2" s="85"/>
      <c r="H2" s="85"/>
    </row>
    <row r="3" spans="1:8" ht="12.75">
      <c r="A3" s="85"/>
      <c r="B3" s="85"/>
      <c r="C3" s="85"/>
      <c r="D3" s="85"/>
      <c r="E3" s="85"/>
      <c r="F3" s="85"/>
      <c r="G3" s="85"/>
      <c r="H3" s="85"/>
    </row>
    <row r="4" spans="1:8" ht="12.75">
      <c r="A4" s="85"/>
      <c r="B4" s="85"/>
      <c r="C4" s="85"/>
      <c r="D4" s="85"/>
      <c r="E4" s="85"/>
      <c r="F4" s="85"/>
      <c r="G4" s="85"/>
      <c r="H4" s="85"/>
    </row>
    <row r="5" spans="1:8" ht="12">
      <c r="A5" s="85"/>
      <c r="B5" s="85"/>
      <c r="C5" s="85"/>
      <c r="D5" s="85"/>
      <c r="E5" s="85"/>
      <c r="F5" s="85"/>
      <c r="G5" s="85"/>
      <c r="H5" s="85"/>
    </row>
    <row r="6" spans="1:8" ht="12">
      <c r="A6" s="85"/>
      <c r="B6" s="85"/>
      <c r="C6" s="85"/>
      <c r="D6" s="85"/>
      <c r="E6" s="85"/>
      <c r="F6" s="85"/>
      <c r="G6" s="85"/>
      <c r="H6" s="85"/>
    </row>
    <row r="7" spans="1:8" ht="12">
      <c r="A7" s="85"/>
      <c r="B7" s="85"/>
      <c r="C7" s="85"/>
      <c r="D7" s="85"/>
      <c r="E7" s="85"/>
      <c r="F7" s="85"/>
      <c r="G7" s="85"/>
      <c r="H7" s="85"/>
    </row>
    <row r="8" spans="1:8" ht="12.75">
      <c r="A8" s="85"/>
      <c r="B8" s="85"/>
      <c r="C8" s="85"/>
      <c r="D8" s="85"/>
      <c r="E8" s="85"/>
      <c r="F8" s="86" t="s">
        <v>131</v>
      </c>
      <c r="G8" s="85"/>
      <c r="H8" s="85"/>
    </row>
    <row r="9" spans="1:8" ht="12.75">
      <c r="A9" s="85"/>
      <c r="B9" s="85"/>
      <c r="C9" s="85"/>
      <c r="D9" s="85"/>
      <c r="E9" s="85"/>
      <c r="F9" s="86"/>
      <c r="G9" s="85"/>
      <c r="H9" s="85"/>
    </row>
    <row r="10" spans="1:8" ht="12.75">
      <c r="A10" s="85"/>
      <c r="B10" s="85"/>
      <c r="C10" s="85"/>
      <c r="D10" s="85"/>
      <c r="E10" s="85"/>
      <c r="F10" s="86"/>
      <c r="G10" s="85"/>
      <c r="H10" s="85"/>
    </row>
    <row r="11" spans="1:8" ht="16.5">
      <c r="A11" s="87" t="s">
        <v>132</v>
      </c>
      <c r="B11" s="85"/>
      <c r="C11" s="85"/>
      <c r="D11" s="85"/>
      <c r="E11" s="85"/>
      <c r="F11" s="85"/>
      <c r="G11" s="85"/>
      <c r="H11" s="85"/>
    </row>
    <row r="12" spans="1:8" ht="12">
      <c r="A12" s="85"/>
      <c r="B12" s="85"/>
      <c r="C12" s="85"/>
      <c r="D12" s="85"/>
      <c r="E12" s="85"/>
      <c r="F12" s="85"/>
      <c r="G12" s="85"/>
      <c r="H12" s="85"/>
    </row>
    <row r="13" spans="1:8" ht="12.75">
      <c r="A13" s="88" t="s">
        <v>133</v>
      </c>
      <c r="B13" s="88"/>
      <c r="C13" s="88"/>
      <c r="D13" s="88"/>
      <c r="E13" s="88"/>
      <c r="F13" s="88"/>
      <c r="G13" s="88"/>
      <c r="H13" s="88"/>
    </row>
    <row r="14" spans="1:8" ht="12.75">
      <c r="A14" s="88" t="s">
        <v>134</v>
      </c>
      <c r="B14" s="88"/>
      <c r="C14" s="88"/>
      <c r="D14" s="88"/>
      <c r="E14" s="88"/>
      <c r="F14" s="88"/>
      <c r="G14" s="88"/>
      <c r="H14" s="88"/>
    </row>
    <row r="15" spans="1:8" ht="12.75">
      <c r="A15" s="88" t="s">
        <v>135</v>
      </c>
      <c r="B15" s="88"/>
      <c r="C15" s="88"/>
      <c r="D15" s="88"/>
      <c r="E15" s="88"/>
      <c r="F15" s="88"/>
      <c r="G15" s="88"/>
      <c r="H15" s="88"/>
    </row>
    <row r="16" spans="1:8" ht="12.75">
      <c r="A16" s="88"/>
      <c r="B16" s="88"/>
      <c r="C16" s="88"/>
      <c r="D16" s="88"/>
      <c r="E16" s="88"/>
      <c r="F16" s="88"/>
      <c r="G16" s="88"/>
      <c r="H16" s="88"/>
    </row>
    <row r="17" spans="1:10" ht="12.75">
      <c r="A17" s="86" t="s">
        <v>136</v>
      </c>
      <c r="B17" s="86"/>
      <c r="C17" s="89" t="s">
        <v>137</v>
      </c>
      <c r="D17" s="88"/>
      <c r="E17" s="89" t="s">
        <v>138</v>
      </c>
      <c r="F17" s="88"/>
      <c r="G17" s="88"/>
      <c r="H17" s="88"/>
      <c r="J17" s="85" t="s">
        <v>139</v>
      </c>
    </row>
    <row r="18" spans="1:13" ht="22.5" customHeight="1">
      <c r="A18" s="88" t="s">
        <v>140</v>
      </c>
      <c r="B18" s="88"/>
      <c r="C18" s="90">
        <v>154</v>
      </c>
      <c r="D18" s="88"/>
      <c r="E18" s="91">
        <f>+C18*5</f>
        <v>770</v>
      </c>
      <c r="G18" s="88"/>
      <c r="H18" s="88"/>
      <c r="I18" s="88"/>
      <c r="J18" s="92">
        <v>43083</v>
      </c>
      <c r="K18" s="85"/>
      <c r="M18" s="93"/>
    </row>
    <row r="19" spans="1:18" ht="20.25" customHeight="1">
      <c r="A19" s="88" t="s">
        <v>141</v>
      </c>
      <c r="B19" s="88"/>
      <c r="C19" s="90">
        <v>11</v>
      </c>
      <c r="D19" s="88"/>
      <c r="E19" s="91">
        <f aca="true" t="shared" si="0" ref="E19:E29">+C19*5</f>
        <v>55</v>
      </c>
      <c r="G19" s="88"/>
      <c r="H19" s="88" t="s">
        <v>142</v>
      </c>
      <c r="I19" s="94"/>
      <c r="J19" s="92">
        <v>43056</v>
      </c>
      <c r="K19" s="93"/>
      <c r="R19" s="93"/>
    </row>
    <row r="20" spans="1:11" ht="20.25" customHeight="1">
      <c r="A20" s="88" t="s">
        <v>143</v>
      </c>
      <c r="B20" s="88"/>
      <c r="C20" s="90">
        <v>98</v>
      </c>
      <c r="D20" s="88"/>
      <c r="E20" s="91">
        <f t="shared" si="0"/>
        <v>490</v>
      </c>
      <c r="G20" s="88"/>
      <c r="H20" s="88"/>
      <c r="I20" s="94"/>
      <c r="J20" s="92">
        <v>43103</v>
      </c>
      <c r="K20" s="93"/>
    </row>
    <row r="21" spans="1:11" ht="20.25" customHeight="1">
      <c r="A21" s="88" t="s">
        <v>89</v>
      </c>
      <c r="B21" s="88"/>
      <c r="C21" s="90">
        <v>52</v>
      </c>
      <c r="D21" s="88"/>
      <c r="E21" s="91">
        <f t="shared" si="0"/>
        <v>260</v>
      </c>
      <c r="G21" s="88"/>
      <c r="H21" s="88"/>
      <c r="I21" s="94"/>
      <c r="J21" s="92">
        <v>43126</v>
      </c>
      <c r="K21" s="93"/>
    </row>
    <row r="22" spans="1:11" ht="20.25" customHeight="1">
      <c r="A22" s="88" t="s">
        <v>144</v>
      </c>
      <c r="B22" s="88"/>
      <c r="C22" s="90">
        <v>209</v>
      </c>
      <c r="D22" s="88"/>
      <c r="E22" s="91">
        <f t="shared" si="0"/>
        <v>1045</v>
      </c>
      <c r="G22" s="88"/>
      <c r="H22" s="88"/>
      <c r="I22" s="94"/>
      <c r="J22" s="92">
        <v>43073</v>
      </c>
      <c r="K22" s="93"/>
    </row>
    <row r="23" spans="1:11" ht="20.25" customHeight="1">
      <c r="A23" s="88" t="s">
        <v>92</v>
      </c>
      <c r="B23" s="88"/>
      <c r="C23" s="90">
        <v>199</v>
      </c>
      <c r="D23" s="88"/>
      <c r="E23" s="91">
        <f t="shared" si="0"/>
        <v>995</v>
      </c>
      <c r="G23" s="88"/>
      <c r="H23" s="88"/>
      <c r="I23" s="94"/>
      <c r="J23" s="92">
        <v>43463</v>
      </c>
      <c r="K23" s="93"/>
    </row>
    <row r="24" spans="1:10" ht="20.25" customHeight="1">
      <c r="A24" s="88" t="s">
        <v>88</v>
      </c>
      <c r="B24" s="88"/>
      <c r="C24" s="90">
        <v>113</v>
      </c>
      <c r="D24" s="88"/>
      <c r="E24" s="91">
        <f t="shared" si="0"/>
        <v>565</v>
      </c>
      <c r="G24" s="88"/>
      <c r="H24" s="88"/>
      <c r="I24" s="94"/>
      <c r="J24" s="92">
        <v>43070</v>
      </c>
    </row>
    <row r="25" spans="1:11" ht="20.25" customHeight="1">
      <c r="A25" s="88" t="s">
        <v>145</v>
      </c>
      <c r="B25" s="88"/>
      <c r="C25" s="90">
        <v>150</v>
      </c>
      <c r="D25" s="88"/>
      <c r="E25" s="91">
        <f t="shared" si="0"/>
        <v>750</v>
      </c>
      <c r="G25" s="88"/>
      <c r="H25" s="88"/>
      <c r="I25" s="94"/>
      <c r="J25" s="92">
        <v>43070</v>
      </c>
      <c r="K25" s="93"/>
    </row>
    <row r="26" spans="1:11" ht="20.25" customHeight="1">
      <c r="A26" s="88" t="s">
        <v>146</v>
      </c>
      <c r="B26" s="88"/>
      <c r="C26" s="90">
        <v>23</v>
      </c>
      <c r="D26" s="88"/>
      <c r="E26" s="91">
        <f t="shared" si="0"/>
        <v>115</v>
      </c>
      <c r="F26" s="88"/>
      <c r="G26" s="88"/>
      <c r="H26" s="88"/>
      <c r="I26" s="94"/>
      <c r="J26" s="92">
        <v>43083</v>
      </c>
      <c r="K26" s="93"/>
    </row>
    <row r="27" spans="1:11" ht="20.25" customHeight="1">
      <c r="A27" s="88" t="s">
        <v>147</v>
      </c>
      <c r="B27" s="88"/>
      <c r="C27" s="90">
        <v>157</v>
      </c>
      <c r="D27" s="88"/>
      <c r="E27" s="91">
        <f t="shared" si="0"/>
        <v>785</v>
      </c>
      <c r="F27" s="88"/>
      <c r="G27" s="88"/>
      <c r="H27" s="88"/>
      <c r="I27" s="94"/>
      <c r="J27" s="92"/>
      <c r="K27" s="93"/>
    </row>
    <row r="28" spans="1:11" ht="20.25" customHeight="1">
      <c r="A28" s="88" t="s">
        <v>148</v>
      </c>
      <c r="B28" s="88"/>
      <c r="C28" s="90">
        <v>162</v>
      </c>
      <c r="D28" s="88"/>
      <c r="E28" s="91">
        <f t="shared" si="0"/>
        <v>810</v>
      </c>
      <c r="F28" s="88"/>
      <c r="G28" s="88"/>
      <c r="H28" s="88"/>
      <c r="I28" s="94"/>
      <c r="J28" s="92">
        <v>43070</v>
      </c>
      <c r="K28" s="93"/>
    </row>
    <row r="29" spans="1:11" ht="20.25" customHeight="1">
      <c r="A29" s="88" t="s">
        <v>149</v>
      </c>
      <c r="B29" s="88"/>
      <c r="C29" s="90">
        <v>105</v>
      </c>
      <c r="D29" s="88"/>
      <c r="E29" s="91">
        <f t="shared" si="0"/>
        <v>525</v>
      </c>
      <c r="F29" s="88"/>
      <c r="G29" s="88"/>
      <c r="H29" s="88"/>
      <c r="I29" s="94"/>
      <c r="J29" s="92">
        <v>43070</v>
      </c>
      <c r="K29" s="93"/>
    </row>
    <row r="30" spans="1:11" ht="11.25" customHeight="1">
      <c r="A30" s="88"/>
      <c r="B30" s="88"/>
      <c r="C30" s="95"/>
      <c r="D30" s="88"/>
      <c r="E30" s="91"/>
      <c r="F30" s="88"/>
      <c r="G30" s="88"/>
      <c r="H30" s="88"/>
      <c r="J30" s="85"/>
      <c r="K30" s="93"/>
    </row>
    <row r="31" spans="1:10" ht="20.25" customHeight="1" thickBot="1">
      <c r="A31" s="88" t="s">
        <v>150</v>
      </c>
      <c r="B31" s="88"/>
      <c r="C31" s="96">
        <f>SUM(C18:C30)</f>
        <v>1433</v>
      </c>
      <c r="D31" s="88"/>
      <c r="E31" s="97">
        <f>SUM(E18:E30)</f>
        <v>7165</v>
      </c>
      <c r="F31" s="88"/>
      <c r="G31" s="88"/>
      <c r="H31" s="88"/>
      <c r="J31" s="85"/>
    </row>
    <row r="32" spans="1:8" ht="13.5" thickTop="1">
      <c r="A32" s="88"/>
      <c r="B32" s="88"/>
      <c r="C32" s="95"/>
      <c r="D32" s="88"/>
      <c r="E32" s="88"/>
      <c r="F32" s="88"/>
      <c r="G32" s="88"/>
      <c r="H32" s="88"/>
    </row>
    <row r="33" spans="1:8" ht="12.75">
      <c r="A33" s="88" t="s">
        <v>151</v>
      </c>
      <c r="B33" s="88"/>
      <c r="C33" s="95"/>
      <c r="D33" s="88"/>
      <c r="E33" s="88"/>
      <c r="F33" s="88"/>
      <c r="G33" s="88"/>
      <c r="H33" s="88"/>
    </row>
    <row r="34" spans="1:8" ht="12.75">
      <c r="A34" s="88" t="s">
        <v>152</v>
      </c>
      <c r="B34" s="88"/>
      <c r="C34" s="95"/>
      <c r="D34" s="88"/>
      <c r="E34" s="88"/>
      <c r="F34" s="88"/>
      <c r="G34" s="88"/>
      <c r="H34" s="88"/>
    </row>
    <row r="35" spans="1:8" ht="12.75">
      <c r="A35" s="88"/>
      <c r="B35" s="88"/>
      <c r="C35" s="88"/>
      <c r="D35" s="88"/>
      <c r="E35" s="88"/>
      <c r="F35" s="88"/>
      <c r="G35" s="88"/>
      <c r="H35" s="88"/>
    </row>
    <row r="36" spans="1:8" ht="12.75">
      <c r="A36" s="88"/>
      <c r="B36" s="88"/>
      <c r="C36" s="88"/>
      <c r="D36" s="88"/>
      <c r="E36" s="88"/>
      <c r="F36" s="88"/>
      <c r="G36" s="88"/>
      <c r="H36" s="88"/>
    </row>
    <row r="37" spans="1:8" ht="12.75">
      <c r="A37" s="88"/>
      <c r="B37" s="88"/>
      <c r="C37" s="88"/>
      <c r="D37" s="88"/>
      <c r="E37" s="88"/>
      <c r="F37" s="88"/>
      <c r="G37" s="88"/>
      <c r="H37" s="88"/>
    </row>
    <row r="38" spans="1:8" ht="12.75">
      <c r="A38" s="88"/>
      <c r="B38" s="88"/>
      <c r="C38" s="88"/>
      <c r="D38" s="88"/>
      <c r="E38" s="88"/>
      <c r="F38" s="88"/>
      <c r="G38" s="88"/>
      <c r="H38" s="88"/>
    </row>
    <row r="39" spans="1:8" ht="12.75">
      <c r="A39" s="88"/>
      <c r="B39" s="88"/>
      <c r="C39" s="88"/>
      <c r="D39" s="88"/>
      <c r="E39" s="88"/>
      <c r="F39" s="88"/>
      <c r="G39" s="88"/>
      <c r="H39" s="88"/>
    </row>
    <row r="40" spans="1:8" ht="12.75">
      <c r="A40" s="88"/>
      <c r="B40" s="88"/>
      <c r="C40" s="88"/>
      <c r="D40" s="88"/>
      <c r="E40" s="88"/>
      <c r="F40" s="88"/>
      <c r="G40" s="88"/>
      <c r="H40" s="88"/>
    </row>
    <row r="41" spans="1:8" ht="12.75">
      <c r="A41" s="88"/>
      <c r="B41" s="88"/>
      <c r="C41" s="88"/>
      <c r="D41" s="88"/>
      <c r="E41" s="88"/>
      <c r="F41" s="88"/>
      <c r="G41" s="88"/>
      <c r="H41" s="88"/>
    </row>
    <row r="42" spans="1:8" ht="12.75">
      <c r="A42" s="88"/>
      <c r="B42" s="88"/>
      <c r="C42" s="88"/>
      <c r="D42" s="88"/>
      <c r="E42" s="88"/>
      <c r="F42" s="88"/>
      <c r="G42" s="88"/>
      <c r="H42" s="88"/>
    </row>
    <row r="43" spans="1:8" ht="12.75">
      <c r="A43" s="88"/>
      <c r="B43" s="88"/>
      <c r="C43" s="88"/>
      <c r="D43" s="88"/>
      <c r="E43" s="88"/>
      <c r="F43" s="88"/>
      <c r="G43" s="88"/>
      <c r="H43" s="88"/>
    </row>
    <row r="44" spans="1:8" ht="12.75">
      <c r="A44" s="88"/>
      <c r="B44" s="88"/>
      <c r="C44" s="88"/>
      <c r="D44" s="88"/>
      <c r="E44" s="88"/>
      <c r="F44" s="88"/>
      <c r="G44" s="88"/>
      <c r="H44" s="88"/>
    </row>
    <row r="45" spans="1:8" ht="12.75">
      <c r="A45" s="88"/>
      <c r="B45" s="88"/>
      <c r="C45" s="88"/>
      <c r="D45" s="88"/>
      <c r="E45" s="88"/>
      <c r="F45" s="88"/>
      <c r="G45" s="88"/>
      <c r="H45" s="88"/>
    </row>
    <row r="46" spans="1:8" ht="12.75">
      <c r="A46" s="88"/>
      <c r="B46" s="88"/>
      <c r="C46" s="88"/>
      <c r="D46" s="88"/>
      <c r="E46" s="88"/>
      <c r="F46" s="88"/>
      <c r="G46" s="88"/>
      <c r="H46" s="88"/>
    </row>
  </sheetData>
  <sheetProtection/>
  <printOptions/>
  <pageMargins left="0.75" right="0.75" top="1" bottom="1" header="0" footer="0"/>
  <pageSetup horizontalDpi="600" verticalDpi="600" orientation="portrait" paperSize="9" scale="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110" zoomScaleNormal="110" workbookViewId="0" topLeftCell="A4">
      <selection activeCell="E10" sqref="E10"/>
    </sheetView>
  </sheetViews>
  <sheetFormatPr defaultColWidth="8.8515625" defaultRowHeight="12.75"/>
  <cols>
    <col min="1" max="2" width="10.140625" style="0" bestFit="1" customWidth="1"/>
    <col min="3" max="3" width="41.8515625" style="0" bestFit="1" customWidth="1"/>
    <col min="4" max="4" width="9.7109375" style="0" bestFit="1" customWidth="1"/>
    <col min="5" max="5" width="14.140625" style="0" customWidth="1"/>
    <col min="6" max="6" width="10.421875" style="0" bestFit="1" customWidth="1"/>
    <col min="7" max="7" width="31.00390625" style="0" bestFit="1" customWidth="1"/>
  </cols>
  <sheetData>
    <row r="1" spans="1:7" ht="12">
      <c r="A1" t="s">
        <v>6</v>
      </c>
      <c r="B1" t="s">
        <v>38</v>
      </c>
      <c r="C1" t="s">
        <v>39</v>
      </c>
      <c r="E1" s="75" t="s">
        <v>40</v>
      </c>
      <c r="F1" t="s">
        <v>41</v>
      </c>
      <c r="G1" t="s">
        <v>94</v>
      </c>
    </row>
    <row r="2" spans="1:6" ht="12">
      <c r="A2" t="s">
        <v>95</v>
      </c>
      <c r="B2" t="s">
        <v>95</v>
      </c>
      <c r="C2" t="s">
        <v>96</v>
      </c>
      <c r="E2" s="77">
        <v>260</v>
      </c>
      <c r="F2" s="65">
        <v>4434.62</v>
      </c>
    </row>
    <row r="3" spans="1:6" ht="12">
      <c r="A3" t="s">
        <v>97</v>
      </c>
      <c r="B3" t="s">
        <v>97</v>
      </c>
      <c r="C3" t="s">
        <v>43</v>
      </c>
      <c r="E3" s="77">
        <v>490</v>
      </c>
      <c r="F3" s="65">
        <v>4174.62</v>
      </c>
    </row>
    <row r="4" spans="1:6" ht="12">
      <c r="A4" t="s">
        <v>98</v>
      </c>
      <c r="B4" t="s">
        <v>98</v>
      </c>
      <c r="C4" t="s">
        <v>99</v>
      </c>
      <c r="E4" s="77">
        <v>995</v>
      </c>
      <c r="F4" s="65">
        <v>3684.62</v>
      </c>
    </row>
    <row r="5" spans="1:6" ht="12">
      <c r="A5" t="s">
        <v>98</v>
      </c>
      <c r="B5" t="s">
        <v>98</v>
      </c>
      <c r="C5" t="s">
        <v>36</v>
      </c>
      <c r="E5" s="78">
        <v>-5.1</v>
      </c>
      <c r="F5" s="65">
        <v>2689.62</v>
      </c>
    </row>
    <row r="6" spans="1:7" ht="12">
      <c r="A6" t="s">
        <v>100</v>
      </c>
      <c r="B6" t="s">
        <v>100</v>
      </c>
      <c r="C6" t="s">
        <v>101</v>
      </c>
      <c r="E6" s="75">
        <v>-25000</v>
      </c>
      <c r="F6" s="65">
        <v>2694.72</v>
      </c>
      <c r="G6" t="s">
        <v>102</v>
      </c>
    </row>
    <row r="7" spans="1:7" ht="12">
      <c r="A7" t="s">
        <v>100</v>
      </c>
      <c r="B7" t="s">
        <v>100</v>
      </c>
      <c r="C7" t="s">
        <v>103</v>
      </c>
      <c r="E7" s="75">
        <v>-1000</v>
      </c>
      <c r="F7" s="65">
        <v>27694.72</v>
      </c>
      <c r="G7" t="s">
        <v>103</v>
      </c>
    </row>
    <row r="8" spans="1:7" ht="12">
      <c r="A8" t="s">
        <v>100</v>
      </c>
      <c r="B8" t="s">
        <v>100</v>
      </c>
      <c r="C8" t="s">
        <v>104</v>
      </c>
      <c r="E8" s="79">
        <v>-45</v>
      </c>
      <c r="F8" s="65">
        <v>28694.72</v>
      </c>
      <c r="G8" t="s">
        <v>104</v>
      </c>
    </row>
    <row r="9" spans="1:6" ht="12">
      <c r="A9" t="s">
        <v>105</v>
      </c>
      <c r="B9" t="s">
        <v>105</v>
      </c>
      <c r="C9" t="s">
        <v>42</v>
      </c>
      <c r="E9" s="77">
        <v>115</v>
      </c>
      <c r="F9" s="65">
        <v>28739.72</v>
      </c>
    </row>
    <row r="10" spans="1:6" ht="12">
      <c r="A10" t="s">
        <v>106</v>
      </c>
      <c r="B10" t="s">
        <v>106</v>
      </c>
      <c r="C10" t="s">
        <v>44</v>
      </c>
      <c r="E10" s="77">
        <v>1045</v>
      </c>
      <c r="F10" s="65">
        <v>28624.72</v>
      </c>
    </row>
    <row r="11" spans="1:6" ht="12">
      <c r="A11" t="s">
        <v>106</v>
      </c>
      <c r="B11" t="s">
        <v>106</v>
      </c>
      <c r="C11" t="s">
        <v>107</v>
      </c>
      <c r="E11" s="77">
        <v>770</v>
      </c>
      <c r="F11" s="65">
        <v>27579.72</v>
      </c>
    </row>
    <row r="12" spans="1:6" ht="12">
      <c r="A12" t="s">
        <v>108</v>
      </c>
      <c r="B12" t="s">
        <v>108</v>
      </c>
      <c r="C12" t="s">
        <v>109</v>
      </c>
      <c r="E12" s="77">
        <v>810</v>
      </c>
      <c r="F12" s="65">
        <v>26809.72</v>
      </c>
    </row>
    <row r="13" spans="1:6" ht="12">
      <c r="A13" t="s">
        <v>108</v>
      </c>
      <c r="B13" t="s">
        <v>108</v>
      </c>
      <c r="C13" t="s">
        <v>110</v>
      </c>
      <c r="E13" s="77">
        <v>750</v>
      </c>
      <c r="F13" s="65">
        <v>25999.72</v>
      </c>
    </row>
    <row r="14" spans="1:6" ht="12">
      <c r="A14" t="s">
        <v>108</v>
      </c>
      <c r="B14" t="s">
        <v>108</v>
      </c>
      <c r="C14" t="s">
        <v>111</v>
      </c>
      <c r="E14" s="77">
        <v>525</v>
      </c>
      <c r="F14" s="65">
        <v>25249.72</v>
      </c>
    </row>
    <row r="15" spans="1:6" ht="12">
      <c r="A15" t="s">
        <v>108</v>
      </c>
      <c r="B15" t="s">
        <v>108</v>
      </c>
      <c r="C15" t="s">
        <v>112</v>
      </c>
      <c r="E15" s="77">
        <v>565</v>
      </c>
      <c r="F15" s="65">
        <v>24724.72</v>
      </c>
    </row>
    <row r="16" spans="1:6" ht="12">
      <c r="A16" t="s">
        <v>113</v>
      </c>
      <c r="B16" t="s">
        <v>113</v>
      </c>
      <c r="C16" t="s">
        <v>114</v>
      </c>
      <c r="E16" s="77">
        <v>60</v>
      </c>
      <c r="F16" s="65">
        <v>24159.72</v>
      </c>
    </row>
    <row r="17" spans="1:6" ht="12">
      <c r="A17" t="s">
        <v>115</v>
      </c>
      <c r="B17" t="s">
        <v>115</v>
      </c>
      <c r="C17" t="s">
        <v>36</v>
      </c>
      <c r="E17" s="78">
        <v>-5.1</v>
      </c>
      <c r="F17" s="65">
        <v>24099.72</v>
      </c>
    </row>
    <row r="18" spans="1:6" ht="12">
      <c r="A18" t="s">
        <v>116</v>
      </c>
      <c r="B18" t="s">
        <v>116</v>
      </c>
      <c r="C18" t="s">
        <v>117</v>
      </c>
      <c r="E18" s="75">
        <v>-151.55</v>
      </c>
      <c r="F18" s="65">
        <v>24104.82</v>
      </c>
    </row>
    <row r="19" spans="1:6" ht="12">
      <c r="A19" t="s">
        <v>116</v>
      </c>
      <c r="B19" t="s">
        <v>116</v>
      </c>
      <c r="C19" t="s">
        <v>118</v>
      </c>
      <c r="E19" s="80">
        <v>-84</v>
      </c>
      <c r="F19" s="65">
        <v>24256.37</v>
      </c>
    </row>
    <row r="20" spans="1:6" ht="12">
      <c r="A20" t="s">
        <v>116</v>
      </c>
      <c r="B20" t="s">
        <v>116</v>
      </c>
      <c r="C20" t="s">
        <v>119</v>
      </c>
      <c r="E20" s="80">
        <v>-1402.65</v>
      </c>
      <c r="F20" s="65">
        <v>24340.37</v>
      </c>
    </row>
    <row r="21" spans="1:6" ht="12">
      <c r="A21" t="s">
        <v>120</v>
      </c>
      <c r="B21" t="s">
        <v>120</v>
      </c>
      <c r="C21" t="s">
        <v>36</v>
      </c>
      <c r="E21" s="78">
        <v>-1.7</v>
      </c>
      <c r="F21" s="65">
        <v>25743.02</v>
      </c>
    </row>
    <row r="22" spans="1:6" ht="12">
      <c r="A22" t="s">
        <v>121</v>
      </c>
      <c r="B22" t="s">
        <v>121</v>
      </c>
      <c r="C22" t="s">
        <v>122</v>
      </c>
      <c r="E22" s="79">
        <v>-4156.25</v>
      </c>
      <c r="F22" s="65">
        <v>25744.72</v>
      </c>
    </row>
    <row r="23" spans="1:6" ht="12">
      <c r="A23" t="s">
        <v>123</v>
      </c>
      <c r="B23" t="s">
        <v>123</v>
      </c>
      <c r="C23" t="s">
        <v>36</v>
      </c>
      <c r="E23" s="78">
        <v>-1.7</v>
      </c>
      <c r="F23" s="65">
        <v>29900.97</v>
      </c>
    </row>
    <row r="24" spans="1:6" ht="12">
      <c r="A24" t="s">
        <v>124</v>
      </c>
      <c r="B24" t="s">
        <v>124</v>
      </c>
      <c r="C24" t="s">
        <v>125</v>
      </c>
      <c r="E24" s="79">
        <v>-2500</v>
      </c>
      <c r="F24" s="65">
        <v>29902.67</v>
      </c>
    </row>
    <row r="25" spans="3:6" ht="12">
      <c r="C25" t="s">
        <v>126</v>
      </c>
      <c r="F25" s="76">
        <f>+F24-E24</f>
        <v>32402.67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43"/>
  <sheetViews>
    <sheetView tabSelected="1" zoomScale="85" zoomScaleNormal="85" workbookViewId="0" topLeftCell="A1">
      <selection activeCell="L14" sqref="L14"/>
    </sheetView>
  </sheetViews>
  <sheetFormatPr defaultColWidth="9.140625" defaultRowHeight="12.75"/>
  <cols>
    <col min="1" max="1" width="9.140625" style="1" customWidth="1"/>
    <col min="2" max="2" width="15.28125" style="1" customWidth="1"/>
    <col min="3" max="3" width="14.28125" style="1" customWidth="1"/>
    <col min="4" max="4" width="9.140625" style="1" customWidth="1"/>
    <col min="5" max="5" width="13.00390625" style="1" hidden="1" customWidth="1"/>
    <col min="6" max="8" width="13.140625" style="1" hidden="1" customWidth="1"/>
    <col min="9" max="9" width="13.140625" style="1" customWidth="1"/>
    <col min="10" max="10" width="14.00390625" style="1" customWidth="1"/>
    <col min="11" max="16384" width="9.140625" style="1" customWidth="1"/>
  </cols>
  <sheetData>
    <row r="2" spans="2:7" ht="66.75">
      <c r="B2" s="5" t="s">
        <v>29</v>
      </c>
      <c r="C2" s="6"/>
      <c r="D2" s="6"/>
      <c r="E2" s="6"/>
      <c r="F2" s="6"/>
      <c r="G2" s="6"/>
    </row>
    <row r="4" spans="2:7" ht="15">
      <c r="B4" s="3" t="s">
        <v>46</v>
      </c>
      <c r="C4" s="3"/>
      <c r="D4" s="3"/>
      <c r="E4" s="3"/>
      <c r="F4" s="3"/>
      <c r="G4" s="3"/>
    </row>
    <row r="5" spans="2:7" ht="15">
      <c r="B5" s="3" t="s">
        <v>93</v>
      </c>
      <c r="C5" s="3"/>
      <c r="D5" s="3"/>
      <c r="E5" s="3"/>
      <c r="F5" s="3"/>
      <c r="G5" s="3"/>
    </row>
    <row r="6" spans="2:7" ht="15">
      <c r="B6" s="3"/>
      <c r="C6" s="3"/>
      <c r="D6" s="3"/>
      <c r="E6" s="3"/>
      <c r="F6" s="3"/>
      <c r="G6" s="3"/>
    </row>
    <row r="7" spans="2:7" ht="15">
      <c r="B7" s="3"/>
      <c r="C7" s="3"/>
      <c r="D7" s="3"/>
      <c r="E7" s="3"/>
      <c r="F7" s="3"/>
      <c r="G7" s="3"/>
    </row>
    <row r="8" spans="2:12" ht="15">
      <c r="B8" s="4" t="s">
        <v>10</v>
      </c>
      <c r="C8" s="3"/>
      <c r="D8" s="3"/>
      <c r="E8" s="3">
        <v>2012</v>
      </c>
      <c r="F8" s="4">
        <v>2013</v>
      </c>
      <c r="G8" s="4">
        <v>2014</v>
      </c>
      <c r="H8" s="4">
        <v>2015</v>
      </c>
      <c r="I8" s="4">
        <v>2016</v>
      </c>
      <c r="J8" s="4">
        <v>2017</v>
      </c>
      <c r="L8" s="1" t="s">
        <v>86</v>
      </c>
    </row>
    <row r="9" spans="2:10" ht="15">
      <c r="B9" s="3"/>
      <c r="C9" s="3"/>
      <c r="D9" s="3"/>
      <c r="E9" s="7"/>
      <c r="F9" s="7"/>
      <c r="G9" s="7"/>
      <c r="H9" s="7"/>
      <c r="I9" s="7"/>
      <c r="J9" s="7"/>
    </row>
    <row r="10" spans="2:19" ht="15">
      <c r="B10" s="3" t="s">
        <v>12</v>
      </c>
      <c r="C10" s="3" t="s">
        <v>13</v>
      </c>
      <c r="D10" s="3"/>
      <c r="E10" s="7">
        <v>5745</v>
      </c>
      <c r="F10" s="7">
        <v>5840</v>
      </c>
      <c r="G10" s="7">
        <v>5820</v>
      </c>
      <c r="H10" s="7">
        <v>5820</v>
      </c>
      <c r="I10" s="7">
        <v>5860</v>
      </c>
      <c r="J10" s="7">
        <f>6385+785</f>
        <v>7170</v>
      </c>
      <c r="L10" s="74"/>
      <c r="S10" s="2"/>
    </row>
    <row r="11" spans="2:10" ht="15">
      <c r="B11" s="3"/>
      <c r="C11" s="3" t="s">
        <v>15</v>
      </c>
      <c r="D11" s="3"/>
      <c r="E11" s="7">
        <v>24.06</v>
      </c>
      <c r="F11" s="7">
        <v>15.31</v>
      </c>
      <c r="G11" s="7">
        <v>0</v>
      </c>
      <c r="H11" s="7">
        <f>+Kasse!H8+Kasse!H13</f>
        <v>0</v>
      </c>
      <c r="I11" s="7">
        <v>0</v>
      </c>
      <c r="J11" s="7">
        <v>0</v>
      </c>
    </row>
    <row r="12" spans="2:10" ht="15">
      <c r="B12" s="3"/>
      <c r="C12" s="3" t="s">
        <v>16</v>
      </c>
      <c r="D12" s="3"/>
      <c r="E12" s="8">
        <v>5769.06</v>
      </c>
      <c r="F12" s="8">
        <v>5855.31</v>
      </c>
      <c r="G12" s="8">
        <v>5820</v>
      </c>
      <c r="H12" s="8">
        <f>+H11+H10</f>
        <v>5820</v>
      </c>
      <c r="I12" s="8">
        <f>+I11+I10</f>
        <v>5860</v>
      </c>
      <c r="J12" s="8">
        <f>+J11+J10</f>
        <v>7170</v>
      </c>
    </row>
    <row r="13" spans="2:10" ht="15">
      <c r="B13" s="3"/>
      <c r="C13" s="3"/>
      <c r="D13" s="3"/>
      <c r="E13" s="7"/>
      <c r="F13" s="7"/>
      <c r="G13" s="7"/>
      <c r="H13" s="7"/>
      <c r="I13" s="7"/>
      <c r="J13" s="7"/>
    </row>
    <row r="14" spans="2:10" ht="15">
      <c r="B14" s="3" t="s">
        <v>14</v>
      </c>
      <c r="C14" s="3" t="s">
        <v>17</v>
      </c>
      <c r="D14" s="3"/>
      <c r="E14" s="7">
        <v>-200</v>
      </c>
      <c r="F14" s="7">
        <v>-4245</v>
      </c>
      <c r="G14" s="7">
        <v>-3066</v>
      </c>
      <c r="H14" s="7">
        <v>-1480</v>
      </c>
      <c r="I14" s="7">
        <v>-1652.7</v>
      </c>
      <c r="J14" s="7">
        <f>+Kontoudtog!E20+Kontoudtog!E19</f>
        <v>-1486.65</v>
      </c>
    </row>
    <row r="15" spans="2:10" ht="15">
      <c r="B15" s="3"/>
      <c r="C15" s="3" t="s">
        <v>81</v>
      </c>
      <c r="D15" s="3"/>
      <c r="E15" s="7"/>
      <c r="F15" s="7"/>
      <c r="G15" s="7"/>
      <c r="H15" s="7"/>
      <c r="I15" s="7"/>
      <c r="J15" s="7">
        <f>+Kontoudtog!E24+Kontoudtog!E22+Kontoudtog!E8</f>
        <v>-6701.25</v>
      </c>
    </row>
    <row r="16" spans="2:10" ht="15">
      <c r="B16" s="3"/>
      <c r="C16" s="3" t="s">
        <v>78</v>
      </c>
      <c r="D16" s="3"/>
      <c r="E16" s="7"/>
      <c r="F16" s="7"/>
      <c r="G16" s="7"/>
      <c r="H16" s="7"/>
      <c r="I16" s="7">
        <v>-500</v>
      </c>
      <c r="J16" s="7">
        <v>-750</v>
      </c>
    </row>
    <row r="17" spans="2:10" ht="15">
      <c r="B17" s="3"/>
      <c r="C17" s="3" t="s">
        <v>45</v>
      </c>
      <c r="D17" s="3"/>
      <c r="E17" s="7"/>
      <c r="F17" s="7"/>
      <c r="G17" s="7"/>
      <c r="H17" s="7">
        <v>-30</v>
      </c>
      <c r="I17" s="7">
        <v>-60</v>
      </c>
      <c r="J17" s="7">
        <f>+Kontoudtog!E18+I36</f>
        <v>-61.55000000000001</v>
      </c>
    </row>
    <row r="18" spans="2:10" ht="15">
      <c r="B18" s="3"/>
      <c r="C18" s="3" t="s">
        <v>18</v>
      </c>
      <c r="D18" s="3"/>
      <c r="E18" s="7">
        <v>-119</v>
      </c>
      <c r="F18" s="7">
        <v>0</v>
      </c>
      <c r="G18" s="7">
        <v>-10.5</v>
      </c>
      <c r="H18" s="7">
        <v>-26.59</v>
      </c>
      <c r="I18" s="7">
        <v>-26.9</v>
      </c>
      <c r="J18" s="7">
        <f>+Kontoudtog!E23+Kontoudtog!E21+Kontoudtog!E17+Kontoudtog!E5</f>
        <v>-13.6</v>
      </c>
    </row>
    <row r="19" spans="2:10" ht="15">
      <c r="B19" s="3"/>
      <c r="C19" s="3" t="s">
        <v>80</v>
      </c>
      <c r="D19" s="3"/>
      <c r="E19" s="7"/>
      <c r="F19" s="7"/>
      <c r="G19" s="7"/>
      <c r="H19" s="7"/>
      <c r="I19" s="7">
        <v>-230</v>
      </c>
      <c r="J19" s="7">
        <v>0</v>
      </c>
    </row>
    <row r="20" spans="2:10" ht="15">
      <c r="B20" s="3"/>
      <c r="C20" s="3" t="s">
        <v>25</v>
      </c>
      <c r="D20" s="3"/>
      <c r="E20" s="8">
        <v>-319</v>
      </c>
      <c r="F20" s="8">
        <v>-4245</v>
      </c>
      <c r="G20" s="8">
        <v>-3076.5</v>
      </c>
      <c r="H20" s="8">
        <f>+H18+H14+H17</f>
        <v>-1536.59</v>
      </c>
      <c r="I20" s="8">
        <f>SUM(I14:I19)</f>
        <v>-2469.6</v>
      </c>
      <c r="J20" s="8">
        <f>SUM(J14:J19)</f>
        <v>-9013.05</v>
      </c>
    </row>
    <row r="21" spans="2:10" ht="15">
      <c r="B21" s="3"/>
      <c r="C21" s="3"/>
      <c r="D21" s="3"/>
      <c r="E21" s="7"/>
      <c r="F21" s="7"/>
      <c r="G21" s="7"/>
      <c r="H21" s="7"/>
      <c r="I21" s="7"/>
      <c r="J21" s="7"/>
    </row>
    <row r="22" spans="2:10" ht="15.75" thickBot="1">
      <c r="B22" s="3" t="s">
        <v>24</v>
      </c>
      <c r="C22" s="3"/>
      <c r="D22" s="3"/>
      <c r="E22" s="9">
        <v>5450.06</v>
      </c>
      <c r="F22" s="9">
        <v>1610.3100000000004</v>
      </c>
      <c r="G22" s="9">
        <v>2743.5</v>
      </c>
      <c r="H22" s="9">
        <f>+H20+H12</f>
        <v>4283.41</v>
      </c>
      <c r="I22" s="9">
        <f>+I20+I12</f>
        <v>3390.4</v>
      </c>
      <c r="J22" s="9">
        <f>+J20+J12</f>
        <v>-1843.0499999999993</v>
      </c>
    </row>
    <row r="23" spans="2:10" ht="15.75" thickTop="1">
      <c r="B23" s="3"/>
      <c r="C23" s="3"/>
      <c r="D23" s="3"/>
      <c r="E23" s="7"/>
      <c r="F23" s="7"/>
      <c r="G23" s="7"/>
      <c r="H23" s="7"/>
      <c r="I23" s="7"/>
      <c r="J23" s="7"/>
    </row>
    <row r="24" spans="2:10" ht="15">
      <c r="B24" s="3"/>
      <c r="C24" s="3"/>
      <c r="D24" s="3"/>
      <c r="E24" s="7"/>
      <c r="F24" s="7"/>
      <c r="G24" s="7"/>
      <c r="H24" s="7"/>
      <c r="I24" s="7"/>
      <c r="J24" s="7"/>
    </row>
    <row r="25" spans="2:10" ht="15">
      <c r="B25" s="3"/>
      <c r="C25" s="3"/>
      <c r="D25" s="3"/>
      <c r="E25" s="7"/>
      <c r="F25" s="7"/>
      <c r="G25" s="7"/>
      <c r="H25" s="7"/>
      <c r="I25" s="7"/>
      <c r="J25" s="7"/>
    </row>
    <row r="26" spans="2:10" ht="15">
      <c r="B26" s="3"/>
      <c r="C26" s="3"/>
      <c r="D26" s="3"/>
      <c r="E26" s="7"/>
      <c r="F26" s="7"/>
      <c r="G26" s="7"/>
      <c r="H26" s="7"/>
      <c r="I26" s="7"/>
      <c r="J26" s="7"/>
    </row>
    <row r="27" spans="2:10" ht="15">
      <c r="B27" s="4" t="s">
        <v>11</v>
      </c>
      <c r="C27" s="3"/>
      <c r="D27" s="3"/>
      <c r="E27" s="10" t="s">
        <v>27</v>
      </c>
      <c r="F27" s="63" t="s">
        <v>28</v>
      </c>
      <c r="G27" s="63" t="s">
        <v>33</v>
      </c>
      <c r="H27" s="63" t="s">
        <v>34</v>
      </c>
      <c r="I27" s="63" t="s">
        <v>47</v>
      </c>
      <c r="J27" s="63" t="s">
        <v>82</v>
      </c>
    </row>
    <row r="28" spans="2:10" ht="15">
      <c r="B28" s="3"/>
      <c r="C28" s="3"/>
      <c r="D28" s="3"/>
      <c r="E28" s="7"/>
      <c r="F28" s="7"/>
      <c r="G28" s="7"/>
      <c r="H28" s="7"/>
      <c r="I28" s="7"/>
      <c r="J28" s="7"/>
    </row>
    <row r="29" spans="2:12" ht="15">
      <c r="B29" s="3" t="s">
        <v>20</v>
      </c>
      <c r="C29" s="3"/>
      <c r="D29" s="3"/>
      <c r="E29" s="7">
        <v>975</v>
      </c>
      <c r="F29" s="7">
        <v>545</v>
      </c>
      <c r="G29" s="7">
        <v>775</v>
      </c>
      <c r="H29" s="7">
        <v>0</v>
      </c>
      <c r="I29" s="7">
        <v>0</v>
      </c>
      <c r="J29" s="7">
        <f>+Kontoudtog!E2+Kontoudtog!E3+785</f>
        <v>1535</v>
      </c>
      <c r="L29" s="1" t="s">
        <v>153</v>
      </c>
    </row>
    <row r="30" spans="2:12" ht="15">
      <c r="B30" s="3" t="s">
        <v>79</v>
      </c>
      <c r="C30" s="3"/>
      <c r="D30" s="3"/>
      <c r="E30" s="7"/>
      <c r="F30" s="7"/>
      <c r="G30" s="7"/>
      <c r="H30" s="7"/>
      <c r="I30" s="7">
        <v>750</v>
      </c>
      <c r="J30" s="7">
        <v>1000</v>
      </c>
      <c r="L30" s="1" t="s">
        <v>129</v>
      </c>
    </row>
    <row r="31" spans="2:10" ht="15">
      <c r="B31" s="3" t="s">
        <v>127</v>
      </c>
      <c r="C31" s="3"/>
      <c r="D31" s="3"/>
      <c r="E31" s="7">
        <v>26127.3</v>
      </c>
      <c r="F31" s="7">
        <v>22100.36</v>
      </c>
      <c r="G31" s="7">
        <v>24613.86</v>
      </c>
      <c r="H31" s="7">
        <v>29702.27</v>
      </c>
      <c r="I31" s="7">
        <v>32402.670000000006</v>
      </c>
      <c r="J31" s="7">
        <f>+Kontoudtog!F4</f>
        <v>3684.62</v>
      </c>
    </row>
    <row r="32" spans="2:10" ht="15">
      <c r="B32" s="3" t="s">
        <v>128</v>
      </c>
      <c r="C32" s="3"/>
      <c r="D32" s="3"/>
      <c r="E32" s="7"/>
      <c r="F32" s="7"/>
      <c r="G32" s="7"/>
      <c r="H32" s="7"/>
      <c r="I32" s="7"/>
      <c r="J32" s="7">
        <v>25000</v>
      </c>
    </row>
    <row r="33" spans="2:10" ht="15.75" thickBot="1">
      <c r="B33" s="3" t="s">
        <v>21</v>
      </c>
      <c r="C33" s="3"/>
      <c r="D33" s="3"/>
      <c r="E33" s="9">
        <v>27102.3</v>
      </c>
      <c r="F33" s="9">
        <v>22645.36</v>
      </c>
      <c r="G33" s="9">
        <v>25388.86</v>
      </c>
      <c r="H33" s="9">
        <f>+H31+H29</f>
        <v>29702.27</v>
      </c>
      <c r="I33" s="9">
        <f>SUM(I29:I31)</f>
        <v>33152.670000000006</v>
      </c>
      <c r="J33" s="9">
        <f>SUM(J29:J32)</f>
        <v>31219.62</v>
      </c>
    </row>
    <row r="34" spans="2:10" ht="15.75" thickTop="1">
      <c r="B34" s="3"/>
      <c r="C34" s="3"/>
      <c r="D34" s="3"/>
      <c r="E34" s="7"/>
      <c r="F34" s="7"/>
      <c r="G34" s="7"/>
      <c r="H34" s="7"/>
      <c r="I34" s="7"/>
      <c r="J34" s="7"/>
    </row>
    <row r="35" spans="2:10" ht="15">
      <c r="B35" s="3" t="s">
        <v>22</v>
      </c>
      <c r="C35" s="3"/>
      <c r="D35" s="3"/>
      <c r="E35" s="7">
        <v>21035.05</v>
      </c>
      <c r="F35" s="7">
        <v>22645.36</v>
      </c>
      <c r="G35" s="7">
        <v>25388.86</v>
      </c>
      <c r="H35" s="7">
        <f>+G35+H22</f>
        <v>29672.27</v>
      </c>
      <c r="I35" s="7">
        <f>+H35+I22</f>
        <v>33062.67</v>
      </c>
      <c r="J35" s="7">
        <f>+I35+J22</f>
        <v>31219.62</v>
      </c>
    </row>
    <row r="36" spans="2:10" ht="15">
      <c r="B36" s="3" t="s">
        <v>26</v>
      </c>
      <c r="C36" s="3"/>
      <c r="D36" s="3"/>
      <c r="E36" s="7">
        <v>6067.25</v>
      </c>
      <c r="F36" s="7">
        <v>0</v>
      </c>
      <c r="G36" s="7">
        <v>0</v>
      </c>
      <c r="H36" s="7">
        <v>30</v>
      </c>
      <c r="I36" s="7">
        <v>90</v>
      </c>
      <c r="J36" s="7">
        <v>0</v>
      </c>
    </row>
    <row r="37" spans="2:10" ht="15.75" thickBot="1">
      <c r="B37" s="3" t="s">
        <v>23</v>
      </c>
      <c r="C37" s="3"/>
      <c r="D37" s="3"/>
      <c r="E37" s="9">
        <v>27102.3</v>
      </c>
      <c r="F37" s="9">
        <v>22645.36</v>
      </c>
      <c r="G37" s="9">
        <v>25388.86</v>
      </c>
      <c r="H37" s="9">
        <f>+H36+H35</f>
        <v>29702.27</v>
      </c>
      <c r="I37" s="9">
        <f>+I36+I35</f>
        <v>33152.67</v>
      </c>
      <c r="J37" s="9">
        <f>+J36+J35</f>
        <v>31219.62</v>
      </c>
    </row>
    <row r="38" spans="2:10" ht="15.75" thickTop="1">
      <c r="B38" s="3"/>
      <c r="C38" s="3"/>
      <c r="D38" s="3"/>
      <c r="E38" s="7"/>
      <c r="F38" s="7"/>
      <c r="G38" s="7"/>
      <c r="H38" s="7"/>
      <c r="I38" s="7"/>
      <c r="J38" s="7"/>
    </row>
    <row r="39" spans="2:10" ht="15">
      <c r="B39" s="3"/>
      <c r="C39" s="3"/>
      <c r="D39" s="3"/>
      <c r="E39" s="7"/>
      <c r="F39" s="7"/>
      <c r="G39" s="7"/>
      <c r="H39" s="7"/>
      <c r="I39" s="7"/>
      <c r="J39" s="7"/>
    </row>
    <row r="40" spans="2:9" ht="15">
      <c r="B40" s="72"/>
      <c r="C40" s="3"/>
      <c r="D40" s="3"/>
      <c r="E40" s="7"/>
      <c r="F40" s="7"/>
      <c r="G40" s="7"/>
      <c r="H40" s="7"/>
      <c r="I40" s="7"/>
    </row>
    <row r="41" spans="2:9" ht="15">
      <c r="B41" s="3"/>
      <c r="C41" s="3"/>
      <c r="D41" s="3"/>
      <c r="E41" s="7"/>
      <c r="F41" s="7"/>
      <c r="G41" s="7"/>
      <c r="H41" s="7"/>
      <c r="I41" s="7"/>
    </row>
    <row r="42" spans="2:7" ht="15">
      <c r="B42" s="3"/>
      <c r="C42" s="3"/>
      <c r="D42" s="3"/>
      <c r="E42" s="3"/>
      <c r="F42" s="3"/>
      <c r="G42" s="3"/>
    </row>
    <row r="43" spans="2:7" ht="15">
      <c r="B43" s="3"/>
      <c r="C43" s="3"/>
      <c r="D43" s="3"/>
      <c r="E43" s="3"/>
      <c r="F43" s="3"/>
      <c r="G43" s="3"/>
    </row>
  </sheetData>
  <sheetProtection/>
  <printOptions/>
  <pageMargins left="0.75" right="0.75" top="1" bottom="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1"/>
  <sheetViews>
    <sheetView workbookViewId="0" topLeftCell="A1">
      <selection activeCell="J6" sqref="J6"/>
    </sheetView>
  </sheetViews>
  <sheetFormatPr defaultColWidth="9.140625" defaultRowHeight="12.75"/>
  <cols>
    <col min="1" max="1" width="9.140625" style="1" customWidth="1"/>
    <col min="2" max="2" width="15.28125" style="1" customWidth="1"/>
    <col min="3" max="3" width="12.421875" style="1" customWidth="1"/>
    <col min="4" max="4" width="9.140625" style="1" customWidth="1"/>
    <col min="5" max="7" width="12.8515625" style="1" customWidth="1"/>
    <col min="8" max="16384" width="9.140625" style="1" customWidth="1"/>
  </cols>
  <sheetData>
    <row r="1" ht="22.5">
      <c r="I1" s="81" t="s">
        <v>130</v>
      </c>
    </row>
    <row r="2" spans="2:5" ht="66.75">
      <c r="B2" s="5" t="s">
        <v>29</v>
      </c>
      <c r="C2" s="6"/>
      <c r="D2" s="6"/>
      <c r="E2" s="6"/>
    </row>
    <row r="4" spans="2:5" ht="15">
      <c r="B4" s="3"/>
      <c r="C4" s="3"/>
      <c r="D4" s="3"/>
      <c r="E4" s="3"/>
    </row>
    <row r="5" spans="2:5" ht="22.5">
      <c r="B5" s="62" t="s">
        <v>84</v>
      </c>
      <c r="C5" s="3"/>
      <c r="D5" s="3"/>
      <c r="E5" s="3"/>
    </row>
    <row r="6" spans="2:5" ht="15">
      <c r="B6" s="3"/>
      <c r="C6" s="3"/>
      <c r="D6" s="3"/>
      <c r="E6" s="3"/>
    </row>
    <row r="7" spans="2:7" ht="15">
      <c r="B7" s="3"/>
      <c r="C7" s="3"/>
      <c r="D7" s="3"/>
      <c r="E7" s="64" t="s">
        <v>35</v>
      </c>
      <c r="F7" s="69" t="s">
        <v>32</v>
      </c>
      <c r="G7" s="69" t="s">
        <v>32</v>
      </c>
    </row>
    <row r="8" spans="2:7" ht="15">
      <c r="B8" s="4" t="s">
        <v>10</v>
      </c>
      <c r="C8" s="3"/>
      <c r="D8" s="3"/>
      <c r="E8" s="4">
        <v>2016</v>
      </c>
      <c r="F8" s="70">
        <v>2017</v>
      </c>
      <c r="G8" s="70">
        <v>2018</v>
      </c>
    </row>
    <row r="9" spans="2:5" ht="15">
      <c r="B9" s="3"/>
      <c r="C9" s="3"/>
      <c r="D9" s="3"/>
      <c r="E9" s="7"/>
    </row>
    <row r="10" spans="2:9" ht="15">
      <c r="B10" s="3" t="s">
        <v>12</v>
      </c>
      <c r="C10" s="3" t="s">
        <v>13</v>
      </c>
      <c r="D10" s="3"/>
      <c r="E10" s="7">
        <f>+Regnskab!I10</f>
        <v>5860</v>
      </c>
      <c r="F10" s="7">
        <f>+E10+525+770</f>
        <v>7155</v>
      </c>
      <c r="G10" s="7">
        <f>+F10</f>
        <v>7155</v>
      </c>
      <c r="I10" s="1" t="s">
        <v>87</v>
      </c>
    </row>
    <row r="11" spans="2:7" ht="15">
      <c r="B11" s="3"/>
      <c r="C11" s="3" t="s">
        <v>15</v>
      </c>
      <c r="D11" s="3"/>
      <c r="E11" s="7">
        <v>0</v>
      </c>
      <c r="F11" s="7">
        <v>0</v>
      </c>
      <c r="G11" s="7">
        <v>0</v>
      </c>
    </row>
    <row r="12" spans="2:7" ht="15">
      <c r="B12" s="3"/>
      <c r="C12" s="3" t="s">
        <v>16</v>
      </c>
      <c r="D12" s="3"/>
      <c r="E12" s="8">
        <f>+E11+E10</f>
        <v>5860</v>
      </c>
      <c r="F12" s="8">
        <f>+F11+F10</f>
        <v>7155</v>
      </c>
      <c r="G12" s="8">
        <f>+G11+G10</f>
        <v>7155</v>
      </c>
    </row>
    <row r="13" spans="2:7" ht="15">
      <c r="B13" s="3"/>
      <c r="C13" s="3"/>
      <c r="D13" s="3"/>
      <c r="E13" s="7"/>
      <c r="F13" s="7"/>
      <c r="G13" s="7"/>
    </row>
    <row r="14" spans="2:7" ht="15">
      <c r="B14" s="3" t="s">
        <v>14</v>
      </c>
      <c r="C14" s="3" t="s">
        <v>17</v>
      </c>
      <c r="D14" s="3"/>
      <c r="E14" s="7">
        <v>-1652.7</v>
      </c>
      <c r="F14" s="7">
        <v>-2000</v>
      </c>
      <c r="G14" s="7">
        <v>-2000</v>
      </c>
    </row>
    <row r="15" spans="2:7" ht="15">
      <c r="B15" s="3"/>
      <c r="C15" s="3" t="s">
        <v>81</v>
      </c>
      <c r="D15" s="3"/>
      <c r="E15" s="71"/>
      <c r="F15" s="71">
        <f>-4156.25-2500</f>
        <v>-6656.25</v>
      </c>
      <c r="G15" s="71">
        <v>-1000</v>
      </c>
    </row>
    <row r="16" spans="2:7" ht="15">
      <c r="B16" s="3"/>
      <c r="C16" s="3" t="s">
        <v>78</v>
      </c>
      <c r="D16" s="3"/>
      <c r="E16" s="7">
        <v>-500</v>
      </c>
      <c r="F16" s="7">
        <v>-750</v>
      </c>
      <c r="G16" s="7">
        <v>-750</v>
      </c>
    </row>
    <row r="17" spans="2:7" ht="15">
      <c r="B17" s="3"/>
      <c r="C17" s="3" t="s">
        <v>45</v>
      </c>
      <c r="D17" s="3"/>
      <c r="E17" s="7">
        <v>-60</v>
      </c>
      <c r="F17" s="7">
        <v>-60</v>
      </c>
      <c r="G17" s="7">
        <v>-60</v>
      </c>
    </row>
    <row r="18" spans="2:7" ht="15">
      <c r="B18" s="3"/>
      <c r="C18" s="3" t="s">
        <v>18</v>
      </c>
      <c r="D18" s="3"/>
      <c r="E18" s="7">
        <v>-26.9</v>
      </c>
      <c r="F18" s="7">
        <v>-40</v>
      </c>
      <c r="G18" s="7">
        <v>-40</v>
      </c>
    </row>
    <row r="19" spans="2:7" ht="15">
      <c r="B19" s="3"/>
      <c r="C19" s="3" t="s">
        <v>80</v>
      </c>
      <c r="D19" s="3"/>
      <c r="E19" s="7">
        <v>-230</v>
      </c>
      <c r="F19" s="7">
        <v>0</v>
      </c>
      <c r="G19" s="7">
        <v>0</v>
      </c>
    </row>
    <row r="20" spans="2:7" ht="15">
      <c r="B20" s="3"/>
      <c r="C20" s="3" t="s">
        <v>25</v>
      </c>
      <c r="D20" s="3"/>
      <c r="E20" s="8">
        <v>-2469.6</v>
      </c>
      <c r="F20" s="8">
        <f>SUM(F14:F19)</f>
        <v>-9506.25</v>
      </c>
      <c r="G20" s="8">
        <f>SUM(G14:G19)</f>
        <v>-3850</v>
      </c>
    </row>
    <row r="21" spans="2:7" ht="15">
      <c r="B21" s="3"/>
      <c r="C21" s="3"/>
      <c r="D21" s="3"/>
      <c r="E21" s="7"/>
      <c r="F21" s="7"/>
      <c r="G21" s="7"/>
    </row>
    <row r="22" spans="2:7" ht="15.75" thickBot="1">
      <c r="B22" s="3" t="s">
        <v>24</v>
      </c>
      <c r="C22" s="3"/>
      <c r="D22" s="3"/>
      <c r="E22" s="9">
        <f>+E20+E12</f>
        <v>3390.4</v>
      </c>
      <c r="F22" s="9">
        <f>+F20+F12</f>
        <v>-2351.25</v>
      </c>
      <c r="G22" s="9">
        <f>+G20+G12</f>
        <v>3305</v>
      </c>
    </row>
    <row r="23" spans="2:5" ht="15.75" thickTop="1">
      <c r="B23" s="3"/>
      <c r="C23" s="3"/>
      <c r="D23" s="3"/>
      <c r="E23" s="7"/>
    </row>
    <row r="24" spans="2:5" ht="15">
      <c r="B24" s="3"/>
      <c r="C24" s="3"/>
      <c r="D24" s="3"/>
      <c r="E24" s="7"/>
    </row>
    <row r="25" spans="2:5" ht="15">
      <c r="B25" s="3"/>
      <c r="C25" s="3"/>
      <c r="D25" s="3"/>
      <c r="E25" s="7"/>
    </row>
    <row r="26" spans="2:7" ht="15">
      <c r="B26" s="4" t="s">
        <v>11</v>
      </c>
      <c r="C26" s="3"/>
      <c r="D26" s="3"/>
      <c r="E26" s="63" t="s">
        <v>47</v>
      </c>
      <c r="F26" s="63" t="s">
        <v>82</v>
      </c>
      <c r="G26" s="63" t="s">
        <v>83</v>
      </c>
    </row>
    <row r="27" spans="2:7" ht="15">
      <c r="B27" s="3"/>
      <c r="C27" s="3"/>
      <c r="D27" s="3"/>
      <c r="E27" s="7"/>
      <c r="F27" s="7"/>
      <c r="G27" s="7"/>
    </row>
    <row r="28" spans="2:7" ht="15">
      <c r="B28" s="3" t="s">
        <v>20</v>
      </c>
      <c r="C28" s="3"/>
      <c r="D28" s="3"/>
      <c r="E28" s="7">
        <v>0</v>
      </c>
      <c r="F28" s="7">
        <v>0</v>
      </c>
      <c r="G28" s="7">
        <v>0</v>
      </c>
    </row>
    <row r="29" spans="2:7" ht="15">
      <c r="B29" s="3" t="s">
        <v>79</v>
      </c>
      <c r="C29" s="3"/>
      <c r="D29" s="3"/>
      <c r="E29" s="7">
        <v>750</v>
      </c>
      <c r="F29" s="7">
        <v>0</v>
      </c>
      <c r="G29" s="7">
        <v>0</v>
      </c>
    </row>
    <row r="30" spans="2:7" ht="15">
      <c r="B30" s="3" t="s">
        <v>19</v>
      </c>
      <c r="C30" s="3"/>
      <c r="D30" s="3"/>
      <c r="E30" s="7">
        <f>+Regnskab!I31</f>
        <v>32402.670000000006</v>
      </c>
      <c r="F30" s="7">
        <f>+E30+F22+E28+E29-E34</f>
        <v>30711.420000000006</v>
      </c>
      <c r="G30" s="7">
        <f>+F30+G22+F28+F29-F34</f>
        <v>34016.420000000006</v>
      </c>
    </row>
    <row r="31" spans="2:7" ht="15.75" thickBot="1">
      <c r="B31" s="3" t="s">
        <v>21</v>
      </c>
      <c r="C31" s="3"/>
      <c r="D31" s="3"/>
      <c r="E31" s="9">
        <f>+E30+E29+E28</f>
        <v>33152.670000000006</v>
      </c>
      <c r="F31" s="9">
        <f>+F30</f>
        <v>30711.420000000006</v>
      </c>
      <c r="G31" s="9">
        <f>+G30</f>
        <v>34016.420000000006</v>
      </c>
    </row>
    <row r="32" spans="2:7" ht="15.75" thickTop="1">
      <c r="B32" s="3"/>
      <c r="C32" s="3"/>
      <c r="D32" s="3"/>
      <c r="E32" s="7"/>
      <c r="F32" s="7"/>
      <c r="G32" s="7"/>
    </row>
    <row r="33" spans="2:7" ht="15">
      <c r="B33" s="3" t="s">
        <v>22</v>
      </c>
      <c r="C33" s="3"/>
      <c r="D33" s="3"/>
      <c r="E33" s="7">
        <f>+Regnskab!I35</f>
        <v>33062.67</v>
      </c>
      <c r="F33" s="7">
        <f>+E33+F22</f>
        <v>30711.42</v>
      </c>
      <c r="G33" s="7">
        <f>+F33+G22</f>
        <v>34016.42</v>
      </c>
    </row>
    <row r="34" spans="2:7" ht="15">
      <c r="B34" s="3" t="s">
        <v>26</v>
      </c>
      <c r="C34" s="3"/>
      <c r="D34" s="3"/>
      <c r="E34" s="7">
        <v>90</v>
      </c>
      <c r="F34" s="7">
        <v>0</v>
      </c>
      <c r="G34" s="7">
        <v>0</v>
      </c>
    </row>
    <row r="35" spans="2:7" ht="15.75" thickBot="1">
      <c r="B35" s="3" t="s">
        <v>23</v>
      </c>
      <c r="C35" s="3"/>
      <c r="D35" s="3"/>
      <c r="E35" s="9">
        <f>+E34+E33</f>
        <v>33152.67</v>
      </c>
      <c r="F35" s="9">
        <f>+F34+F33</f>
        <v>30711.42</v>
      </c>
      <c r="G35" s="9">
        <f>+G34+G33</f>
        <v>34016.42</v>
      </c>
    </row>
    <row r="36" spans="2:5" ht="15.75" thickTop="1">
      <c r="B36" s="3"/>
      <c r="C36" s="3"/>
      <c r="D36" s="3"/>
      <c r="E36" s="7"/>
    </row>
    <row r="37" spans="2:5" ht="15">
      <c r="B37" s="3"/>
      <c r="C37" s="3"/>
      <c r="D37" s="3"/>
      <c r="E37" s="7"/>
    </row>
    <row r="38" spans="2:5" ht="15">
      <c r="B38" s="72" t="s">
        <v>85</v>
      </c>
      <c r="C38" s="3"/>
      <c r="D38" s="3"/>
      <c r="E38" s="7"/>
    </row>
    <row r="39" spans="2:5" ht="15">
      <c r="B39" s="3"/>
      <c r="C39" s="3"/>
      <c r="D39" s="3"/>
      <c r="E39" s="7"/>
    </row>
    <row r="40" spans="2:5" ht="15">
      <c r="B40" s="3"/>
      <c r="C40" s="3"/>
      <c r="D40" s="3"/>
      <c r="E40" s="3"/>
    </row>
    <row r="41" spans="2:5" ht="15">
      <c r="B41" s="3" t="s">
        <v>30</v>
      </c>
      <c r="C41" s="3"/>
      <c r="D41" s="3"/>
      <c r="E41" s="3"/>
    </row>
  </sheetData>
  <sheetProtection/>
  <printOptions/>
  <pageMargins left="0.75" right="0.75" top="1" bottom="1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4"/>
  <sheetViews>
    <sheetView zoomScale="85" zoomScaleNormal="85" workbookViewId="0" topLeftCell="A1">
      <selection activeCell="D1" sqref="D1"/>
    </sheetView>
  </sheetViews>
  <sheetFormatPr defaultColWidth="9.140625" defaultRowHeight="12.75"/>
  <cols>
    <col min="1" max="1" width="7.28125" style="3" customWidth="1"/>
    <col min="2" max="2" width="13.00390625" style="3" customWidth="1"/>
    <col min="3" max="3" width="44.8515625" style="3" bestFit="1" customWidth="1"/>
    <col min="4" max="7" width="20.28125" style="3" customWidth="1"/>
    <col min="8" max="8" width="4.421875" style="3" customWidth="1"/>
    <col min="9" max="9" width="10.7109375" style="3" customWidth="1"/>
    <col min="10" max="10" width="10.28125" style="3" bestFit="1" customWidth="1"/>
    <col min="11" max="11" width="12.421875" style="3" customWidth="1"/>
    <col min="12" max="12" width="14.140625" style="3" customWidth="1"/>
    <col min="13" max="13" width="9.28125" style="3" bestFit="1" customWidth="1"/>
    <col min="14" max="14" width="5.8515625" style="3" customWidth="1"/>
    <col min="15" max="15" width="9.8515625" style="3" bestFit="1" customWidth="1"/>
    <col min="16" max="16" width="10.28125" style="3" bestFit="1" customWidth="1"/>
    <col min="17" max="17" width="5.00390625" style="3" customWidth="1"/>
    <col min="18" max="18" width="9.8515625" style="3" bestFit="1" customWidth="1"/>
    <col min="19" max="16384" width="9.140625" style="3" customWidth="1"/>
  </cols>
  <sheetData>
    <row r="1" ht="22.5">
      <c r="D1" s="81" t="s">
        <v>130</v>
      </c>
    </row>
    <row r="2" spans="4:6" ht="15" customHeight="1">
      <c r="D2" s="3" t="s">
        <v>31</v>
      </c>
      <c r="F2" s="3" t="s">
        <v>48</v>
      </c>
    </row>
    <row r="3" spans="11:19" ht="15" customHeight="1" thickBot="1">
      <c r="K3" s="11"/>
      <c r="L3" s="11"/>
      <c r="M3" s="11"/>
      <c r="N3" s="11"/>
      <c r="O3" s="11"/>
      <c r="P3" s="11"/>
      <c r="Q3" s="11"/>
      <c r="R3" s="11"/>
      <c r="S3" s="11"/>
    </row>
    <row r="4" spans="4:19" ht="15" customHeight="1" thickBot="1">
      <c r="D4" s="98" t="s">
        <v>1</v>
      </c>
      <c r="E4" s="99"/>
      <c r="F4" s="98" t="s">
        <v>37</v>
      </c>
      <c r="G4" s="99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1:19" ht="15" customHeight="1">
      <c r="K5" s="11"/>
      <c r="L5" s="11"/>
      <c r="M5" s="11"/>
      <c r="N5" s="11"/>
      <c r="O5" s="11"/>
      <c r="P5" s="11"/>
      <c r="Q5" s="11"/>
      <c r="R5" s="11"/>
      <c r="S5" s="11"/>
    </row>
    <row r="6" spans="1:19" ht="15" customHeight="1">
      <c r="A6" s="24" t="s">
        <v>7</v>
      </c>
      <c r="B6" s="24" t="s">
        <v>6</v>
      </c>
      <c r="C6" s="24"/>
      <c r="D6" s="24" t="s">
        <v>2</v>
      </c>
      <c r="E6" s="25" t="s">
        <v>3</v>
      </c>
      <c r="F6" s="26" t="s">
        <v>2</v>
      </c>
      <c r="G6" s="24" t="s"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0" ht="14.25" customHeight="1">
      <c r="A7" s="27"/>
      <c r="B7" s="27"/>
      <c r="C7" s="28"/>
      <c r="D7" s="28"/>
      <c r="E7" s="28"/>
      <c r="F7" s="29"/>
      <c r="G7" s="30"/>
      <c r="H7" s="31"/>
      <c r="I7" s="31"/>
      <c r="J7" s="22"/>
      <c r="K7" s="32"/>
      <c r="L7" s="22"/>
      <c r="M7" s="22"/>
      <c r="N7" s="22"/>
      <c r="O7" s="22"/>
      <c r="P7" s="22"/>
      <c r="Q7" s="22"/>
      <c r="R7" s="22"/>
      <c r="S7" s="22"/>
      <c r="T7" s="18"/>
    </row>
    <row r="8" spans="1:20" ht="14.25" customHeight="1">
      <c r="A8" s="33">
        <v>1</v>
      </c>
      <c r="B8" s="27" t="s">
        <v>50</v>
      </c>
      <c r="C8" s="34" t="s">
        <v>51</v>
      </c>
      <c r="D8" s="34"/>
      <c r="E8" s="28"/>
      <c r="F8" s="29"/>
      <c r="G8" s="30">
        <v>-230</v>
      </c>
      <c r="H8" s="31"/>
      <c r="I8" s="31"/>
      <c r="J8" s="22"/>
      <c r="K8" s="32"/>
      <c r="L8" s="22"/>
      <c r="M8" s="22"/>
      <c r="N8" s="32"/>
      <c r="O8" s="22"/>
      <c r="P8" s="22"/>
      <c r="Q8" s="32"/>
      <c r="R8" s="22"/>
      <c r="S8" s="22"/>
      <c r="T8" s="18"/>
    </row>
    <row r="9" spans="1:20" ht="14.25" customHeight="1">
      <c r="A9" s="33">
        <v>2</v>
      </c>
      <c r="B9" s="27" t="s">
        <v>50</v>
      </c>
      <c r="C9" s="34" t="s">
        <v>52</v>
      </c>
      <c r="D9" s="34"/>
      <c r="E9" s="28"/>
      <c r="G9" s="29">
        <v>-500</v>
      </c>
      <c r="H9" s="31"/>
      <c r="I9" s="31"/>
      <c r="J9" s="22"/>
      <c r="K9" s="32"/>
      <c r="L9" s="22"/>
      <c r="M9" s="22"/>
      <c r="N9" s="32"/>
      <c r="O9" s="22"/>
      <c r="P9" s="22"/>
      <c r="Q9" s="32"/>
      <c r="R9" s="22"/>
      <c r="S9" s="22"/>
      <c r="T9" s="18"/>
    </row>
    <row r="10" spans="1:20" ht="14.25" customHeight="1">
      <c r="A10" s="33"/>
      <c r="B10" s="27" t="s">
        <v>53</v>
      </c>
      <c r="C10" s="67" t="s">
        <v>36</v>
      </c>
      <c r="D10" s="34"/>
      <c r="E10" s="28"/>
      <c r="F10" s="29"/>
      <c r="G10" s="29">
        <v>-9.5</v>
      </c>
      <c r="H10" s="31"/>
      <c r="I10" s="31"/>
      <c r="J10" s="22"/>
      <c r="K10" s="32"/>
      <c r="L10" s="22"/>
      <c r="M10" s="22"/>
      <c r="N10" s="32"/>
      <c r="O10" s="22"/>
      <c r="P10" s="22"/>
      <c r="Q10" s="32"/>
      <c r="R10" s="22"/>
      <c r="S10" s="22"/>
      <c r="T10" s="18"/>
    </row>
    <row r="11" spans="1:20" ht="14.25" customHeight="1">
      <c r="A11" s="33">
        <v>3</v>
      </c>
      <c r="B11" s="27" t="s">
        <v>54</v>
      </c>
      <c r="C11" s="67" t="s">
        <v>55</v>
      </c>
      <c r="D11" s="34"/>
      <c r="E11" s="28"/>
      <c r="F11" s="29"/>
      <c r="G11" s="29">
        <v>-82</v>
      </c>
      <c r="H11" s="31"/>
      <c r="I11" s="31"/>
      <c r="J11" s="22"/>
      <c r="K11" s="32"/>
      <c r="L11" s="22"/>
      <c r="M11" s="22"/>
      <c r="N11" s="32"/>
      <c r="O11" s="22"/>
      <c r="P11" s="22"/>
      <c r="Q11" s="32"/>
      <c r="R11" s="22"/>
      <c r="S11" s="22"/>
      <c r="T11" s="18"/>
    </row>
    <row r="12" spans="1:20" ht="14.25" customHeight="1">
      <c r="A12" s="33">
        <v>4</v>
      </c>
      <c r="B12" s="27" t="s">
        <v>54</v>
      </c>
      <c r="C12" s="67" t="s">
        <v>56</v>
      </c>
      <c r="D12" s="34"/>
      <c r="E12" s="28"/>
      <c r="F12" s="29"/>
      <c r="G12" s="29">
        <v>-1330</v>
      </c>
      <c r="H12" s="31"/>
      <c r="I12" s="31"/>
      <c r="J12" s="22"/>
      <c r="K12" s="32"/>
      <c r="L12" s="22"/>
      <c r="M12" s="22"/>
      <c r="N12" s="32"/>
      <c r="O12" s="22"/>
      <c r="P12" s="22"/>
      <c r="Q12" s="32"/>
      <c r="R12" s="22"/>
      <c r="S12" s="22"/>
      <c r="T12" s="18"/>
    </row>
    <row r="13" spans="1:20" ht="14.25" customHeight="1">
      <c r="A13" s="33">
        <v>5</v>
      </c>
      <c r="B13" s="27" t="s">
        <v>57</v>
      </c>
      <c r="C13" s="67" t="s">
        <v>58</v>
      </c>
      <c r="D13" s="34"/>
      <c r="E13" s="28"/>
      <c r="F13" s="29"/>
      <c r="G13" s="30">
        <v>-106.7</v>
      </c>
      <c r="H13" s="31"/>
      <c r="I13" s="31"/>
      <c r="J13" s="22"/>
      <c r="K13" s="32"/>
      <c r="L13" s="22"/>
      <c r="M13" s="22"/>
      <c r="N13" s="32"/>
      <c r="O13" s="22"/>
      <c r="P13" s="22"/>
      <c r="Q13" s="32"/>
      <c r="R13" s="22"/>
      <c r="S13" s="22"/>
      <c r="T13" s="18"/>
    </row>
    <row r="14" spans="1:20" ht="14.25" customHeight="1">
      <c r="A14" s="33"/>
      <c r="B14" s="27" t="s">
        <v>59</v>
      </c>
      <c r="C14" s="67" t="s">
        <v>36</v>
      </c>
      <c r="D14" s="34"/>
      <c r="E14" s="28"/>
      <c r="F14" s="29"/>
      <c r="G14" s="29">
        <v>-14</v>
      </c>
      <c r="H14" s="31"/>
      <c r="I14" s="31"/>
      <c r="J14" s="22"/>
      <c r="K14" s="32"/>
      <c r="L14" s="22"/>
      <c r="M14" s="22"/>
      <c r="N14" s="32"/>
      <c r="O14" s="22"/>
      <c r="P14" s="22"/>
      <c r="Q14" s="32"/>
      <c r="R14" s="22"/>
      <c r="S14" s="22"/>
      <c r="T14" s="18"/>
    </row>
    <row r="15" spans="1:20" ht="14.25" customHeight="1">
      <c r="A15" s="33">
        <v>6</v>
      </c>
      <c r="B15" s="27" t="s">
        <v>60</v>
      </c>
      <c r="C15" s="67" t="s">
        <v>61</v>
      </c>
      <c r="D15" s="34"/>
      <c r="E15" s="28"/>
      <c r="F15" s="29"/>
      <c r="G15" s="30">
        <v>-750</v>
      </c>
      <c r="H15" s="31"/>
      <c r="I15" s="31"/>
      <c r="J15" s="22"/>
      <c r="K15" s="32"/>
      <c r="L15" s="22"/>
      <c r="M15" s="22"/>
      <c r="N15" s="32"/>
      <c r="O15" s="22"/>
      <c r="P15" s="22"/>
      <c r="Q15" s="32"/>
      <c r="R15" s="22"/>
      <c r="S15" s="22"/>
      <c r="T15" s="18"/>
    </row>
    <row r="16" spans="1:20" ht="14.25" customHeight="1">
      <c r="A16" s="33">
        <v>8</v>
      </c>
      <c r="B16" s="27" t="s">
        <v>62</v>
      </c>
      <c r="C16" s="67" t="s">
        <v>73</v>
      </c>
      <c r="D16" s="34"/>
      <c r="E16" s="28"/>
      <c r="F16" s="30">
        <v>775</v>
      </c>
      <c r="G16" s="30"/>
      <c r="H16" s="31"/>
      <c r="I16" s="31"/>
      <c r="J16" s="22"/>
      <c r="K16" s="32"/>
      <c r="L16" s="22"/>
      <c r="M16" s="22"/>
      <c r="N16" s="32"/>
      <c r="O16" s="22"/>
      <c r="P16" s="22"/>
      <c r="Q16" s="32"/>
      <c r="R16" s="22"/>
      <c r="S16" s="22"/>
      <c r="T16" s="18"/>
    </row>
    <row r="17" spans="1:20" ht="14.25" customHeight="1">
      <c r="A17" s="33">
        <v>8</v>
      </c>
      <c r="B17" s="27" t="s">
        <v>63</v>
      </c>
      <c r="C17" s="67" t="s">
        <v>74</v>
      </c>
      <c r="D17" s="34"/>
      <c r="E17" s="28"/>
      <c r="F17" s="30">
        <v>810</v>
      </c>
      <c r="G17" s="30"/>
      <c r="H17" s="31"/>
      <c r="I17" s="31"/>
      <c r="J17" s="22"/>
      <c r="K17" s="32"/>
      <c r="L17" s="22"/>
      <c r="M17" s="22"/>
      <c r="N17" s="32"/>
      <c r="O17" s="22"/>
      <c r="P17" s="22"/>
      <c r="Q17" s="32"/>
      <c r="R17" s="22"/>
      <c r="S17" s="22"/>
      <c r="T17" s="18"/>
    </row>
    <row r="18" spans="1:20" ht="14.25" customHeight="1">
      <c r="A18" s="33">
        <v>7</v>
      </c>
      <c r="B18" s="27" t="s">
        <v>63</v>
      </c>
      <c r="C18" s="67" t="s">
        <v>64</v>
      </c>
      <c r="D18" s="34"/>
      <c r="E18" s="28"/>
      <c r="F18" s="28"/>
      <c r="G18" s="29">
        <v>-134</v>
      </c>
      <c r="H18" s="31"/>
      <c r="I18" s="31"/>
      <c r="J18" s="22"/>
      <c r="K18" s="32"/>
      <c r="L18" s="22"/>
      <c r="M18" s="22"/>
      <c r="N18" s="32"/>
      <c r="O18" s="22"/>
      <c r="P18" s="22"/>
      <c r="Q18" s="32"/>
      <c r="R18" s="22"/>
      <c r="S18" s="22"/>
      <c r="T18" s="18"/>
    </row>
    <row r="19" spans="1:20" ht="14.25" customHeight="1">
      <c r="A19" s="33">
        <v>8</v>
      </c>
      <c r="B19" s="27" t="s">
        <v>65</v>
      </c>
      <c r="C19" s="67" t="s">
        <v>75</v>
      </c>
      <c r="D19" s="34"/>
      <c r="E19" s="28"/>
      <c r="F19" s="29">
        <v>490</v>
      </c>
      <c r="G19" s="29"/>
      <c r="H19" s="31"/>
      <c r="I19" s="31"/>
      <c r="J19" s="22"/>
      <c r="K19" s="32"/>
      <c r="L19" s="22"/>
      <c r="M19" s="22"/>
      <c r="N19" s="32"/>
      <c r="O19" s="22"/>
      <c r="P19" s="22"/>
      <c r="Q19" s="32"/>
      <c r="R19" s="22"/>
      <c r="S19" s="22"/>
      <c r="T19" s="18"/>
    </row>
    <row r="20" spans="1:20" ht="14.25" customHeight="1">
      <c r="A20" s="33">
        <v>8</v>
      </c>
      <c r="B20" s="27" t="s">
        <v>66</v>
      </c>
      <c r="C20" s="67" t="s">
        <v>88</v>
      </c>
      <c r="D20" s="34"/>
      <c r="E20" s="28"/>
      <c r="F20" s="30">
        <v>565</v>
      </c>
      <c r="G20" s="30"/>
      <c r="H20" s="31"/>
      <c r="I20" s="31"/>
      <c r="J20" s="22"/>
      <c r="K20" s="32"/>
      <c r="L20" s="22"/>
      <c r="M20" s="22"/>
      <c r="N20" s="32"/>
      <c r="O20" s="22"/>
      <c r="P20" s="22"/>
      <c r="Q20" s="32"/>
      <c r="R20" s="22"/>
      <c r="S20" s="22"/>
      <c r="T20" s="18"/>
    </row>
    <row r="21" spans="1:20" ht="14.25" customHeight="1">
      <c r="A21" s="33">
        <v>8</v>
      </c>
      <c r="B21" s="27" t="s">
        <v>67</v>
      </c>
      <c r="C21" s="67" t="s">
        <v>76</v>
      </c>
      <c r="D21" s="34"/>
      <c r="E21" s="28"/>
      <c r="F21" s="29">
        <v>1045</v>
      </c>
      <c r="G21" s="29"/>
      <c r="H21" s="31"/>
      <c r="I21" s="31"/>
      <c r="J21" s="22"/>
      <c r="K21" s="32"/>
      <c r="L21" s="22"/>
      <c r="M21" s="22"/>
      <c r="N21" s="32"/>
      <c r="O21" s="22"/>
      <c r="P21" s="22"/>
      <c r="Q21" s="32"/>
      <c r="R21" s="22"/>
      <c r="S21" s="22"/>
      <c r="T21" s="18"/>
    </row>
    <row r="22" spans="1:20" ht="14.25" customHeight="1">
      <c r="A22" s="33">
        <v>8</v>
      </c>
      <c r="B22" s="27" t="s">
        <v>68</v>
      </c>
      <c r="C22" s="34" t="s">
        <v>89</v>
      </c>
      <c r="D22" s="34"/>
      <c r="E22" s="28"/>
      <c r="F22" s="29">
        <v>260</v>
      </c>
      <c r="G22" s="29"/>
      <c r="H22" s="31"/>
      <c r="I22" s="31"/>
      <c r="J22" s="22"/>
      <c r="K22" s="32"/>
      <c r="L22" s="22"/>
      <c r="M22" s="22"/>
      <c r="N22" s="32"/>
      <c r="O22" s="22"/>
      <c r="P22" s="22"/>
      <c r="Q22" s="32"/>
      <c r="R22" s="22"/>
      <c r="S22" s="22"/>
      <c r="T22" s="18"/>
    </row>
    <row r="23" spans="1:20" ht="14.25" customHeight="1">
      <c r="A23" s="33">
        <v>8</v>
      </c>
      <c r="B23" s="27" t="s">
        <v>69</v>
      </c>
      <c r="C23" s="34" t="s">
        <v>90</v>
      </c>
      <c r="D23" s="34"/>
      <c r="E23" s="28"/>
      <c r="F23" s="29">
        <v>55</v>
      </c>
      <c r="G23" s="29"/>
      <c r="H23" s="31"/>
      <c r="I23" s="31"/>
      <c r="J23" s="22"/>
      <c r="K23" s="32"/>
      <c r="L23" s="22"/>
      <c r="M23" s="22"/>
      <c r="N23" s="32"/>
      <c r="O23" s="22"/>
      <c r="P23" s="22"/>
      <c r="Q23" s="32"/>
      <c r="R23" s="22"/>
      <c r="S23" s="22"/>
      <c r="T23" s="18"/>
    </row>
    <row r="24" spans="1:20" ht="14.25" customHeight="1">
      <c r="A24" s="33">
        <v>8</v>
      </c>
      <c r="B24" s="27" t="s">
        <v>70</v>
      </c>
      <c r="C24" s="34" t="s">
        <v>91</v>
      </c>
      <c r="D24" s="34"/>
      <c r="E24" s="28"/>
      <c r="F24" s="29">
        <v>115</v>
      </c>
      <c r="G24" s="29"/>
      <c r="H24" s="31"/>
      <c r="I24" s="31"/>
      <c r="J24" s="22"/>
      <c r="K24" s="32"/>
      <c r="L24" s="22"/>
      <c r="M24" s="22"/>
      <c r="N24" s="32"/>
      <c r="O24" s="22"/>
      <c r="P24" s="22"/>
      <c r="Q24" s="32"/>
      <c r="R24" s="22"/>
      <c r="S24" s="22"/>
      <c r="T24" s="18"/>
    </row>
    <row r="25" spans="1:20" ht="14.25" customHeight="1">
      <c r="A25" s="33">
        <v>8</v>
      </c>
      <c r="B25" s="27" t="s">
        <v>71</v>
      </c>
      <c r="C25" s="68" t="s">
        <v>77</v>
      </c>
      <c r="D25" s="34"/>
      <c r="E25" s="28"/>
      <c r="F25" s="29">
        <v>750</v>
      </c>
      <c r="G25" s="29"/>
      <c r="H25" s="31"/>
      <c r="I25" s="31"/>
      <c r="J25" s="22"/>
      <c r="K25" s="32"/>
      <c r="L25" s="22"/>
      <c r="M25" s="22"/>
      <c r="N25" s="32"/>
      <c r="O25" s="22"/>
      <c r="P25" s="22"/>
      <c r="Q25" s="32"/>
      <c r="R25" s="22"/>
      <c r="S25" s="22"/>
      <c r="T25" s="18"/>
    </row>
    <row r="26" spans="1:20" ht="14.25" customHeight="1">
      <c r="A26" s="33"/>
      <c r="B26" s="27" t="s">
        <v>72</v>
      </c>
      <c r="C26" s="68" t="s">
        <v>36</v>
      </c>
      <c r="D26" s="34"/>
      <c r="E26" s="28"/>
      <c r="F26" s="29"/>
      <c r="G26" s="29">
        <v>-3.4</v>
      </c>
      <c r="H26" s="31"/>
      <c r="I26" s="31"/>
      <c r="J26" s="22"/>
      <c r="K26" s="32"/>
      <c r="L26" s="22"/>
      <c r="M26" s="22"/>
      <c r="N26" s="32"/>
      <c r="O26" s="22"/>
      <c r="P26" s="22"/>
      <c r="Q26" s="32"/>
      <c r="R26" s="22"/>
      <c r="S26" s="22"/>
      <c r="T26" s="18"/>
    </row>
    <row r="27" spans="1:20" ht="14.25" customHeight="1">
      <c r="A27" s="33">
        <v>8</v>
      </c>
      <c r="B27" s="27" t="s">
        <v>72</v>
      </c>
      <c r="C27" s="68" t="s">
        <v>92</v>
      </c>
      <c r="D27" s="34"/>
      <c r="E27" s="28"/>
      <c r="F27" s="29">
        <v>995</v>
      </c>
      <c r="G27" s="29"/>
      <c r="H27" s="31"/>
      <c r="I27" s="31"/>
      <c r="J27" s="22"/>
      <c r="K27" s="32"/>
      <c r="L27" s="22"/>
      <c r="M27" s="22"/>
      <c r="N27" s="32"/>
      <c r="O27" s="22"/>
      <c r="P27" s="22"/>
      <c r="Q27" s="32"/>
      <c r="R27" s="22"/>
      <c r="S27" s="22"/>
      <c r="T27" s="18"/>
    </row>
    <row r="28" spans="1:20" ht="14.25" customHeight="1">
      <c r="A28" s="33"/>
      <c r="B28" s="27"/>
      <c r="C28" s="66"/>
      <c r="D28" s="34"/>
      <c r="E28" s="28"/>
      <c r="F28" s="29"/>
      <c r="G28" s="29"/>
      <c r="H28" s="31"/>
      <c r="I28" s="31"/>
      <c r="J28" s="22"/>
      <c r="K28" s="32"/>
      <c r="L28" s="22"/>
      <c r="M28" s="22"/>
      <c r="N28" s="32"/>
      <c r="O28" s="22"/>
      <c r="P28" s="22"/>
      <c r="Q28" s="32"/>
      <c r="R28" s="22"/>
      <c r="S28" s="22"/>
      <c r="T28" s="18"/>
    </row>
    <row r="29" spans="1:20" ht="14.25" customHeight="1">
      <c r="A29" s="33"/>
      <c r="B29" s="27"/>
      <c r="C29" s="66"/>
      <c r="D29" s="34"/>
      <c r="E29" s="28"/>
      <c r="F29" s="29"/>
      <c r="G29" s="29"/>
      <c r="H29" s="31"/>
      <c r="I29" s="31"/>
      <c r="J29" s="22"/>
      <c r="K29" s="32"/>
      <c r="L29" s="22"/>
      <c r="M29" s="22"/>
      <c r="N29" s="32"/>
      <c r="O29" s="22"/>
      <c r="P29" s="22"/>
      <c r="Q29" s="32"/>
      <c r="R29" s="22"/>
      <c r="S29" s="22"/>
      <c r="T29" s="18"/>
    </row>
    <row r="30" spans="1:20" ht="14.25" customHeight="1">
      <c r="A30" s="33"/>
      <c r="B30" s="27"/>
      <c r="C30" s="34"/>
      <c r="D30" s="34"/>
      <c r="E30" s="28"/>
      <c r="F30" s="29"/>
      <c r="G30" s="29"/>
      <c r="H30" s="31"/>
      <c r="I30" s="31"/>
      <c r="J30" s="22"/>
      <c r="K30" s="32"/>
      <c r="L30" s="22"/>
      <c r="M30" s="22"/>
      <c r="N30" s="32"/>
      <c r="O30" s="22"/>
      <c r="P30" s="22"/>
      <c r="Q30" s="32"/>
      <c r="R30" s="22"/>
      <c r="S30" s="22"/>
      <c r="T30" s="18"/>
    </row>
    <row r="31" spans="1:21" ht="14.25" customHeight="1">
      <c r="A31" s="35"/>
      <c r="B31" s="36"/>
      <c r="C31" s="28"/>
      <c r="D31" s="28"/>
      <c r="E31" s="28"/>
      <c r="F31" s="30"/>
      <c r="G31" s="30"/>
      <c r="H31" s="31"/>
      <c r="I31" s="31"/>
      <c r="J31" s="22"/>
      <c r="K31" s="32"/>
      <c r="L31" s="22"/>
      <c r="M31" s="22"/>
      <c r="N31" s="32"/>
      <c r="O31" s="22"/>
      <c r="P31" s="22"/>
      <c r="Q31" s="32"/>
      <c r="R31" s="22"/>
      <c r="S31" s="22"/>
      <c r="T31" s="18"/>
      <c r="U31" s="11"/>
    </row>
    <row r="32" spans="2:20" ht="1.5" customHeight="1" hidden="1" thickBot="1">
      <c r="B32" s="37"/>
      <c r="C32" s="38"/>
      <c r="D32" s="38"/>
      <c r="E32" s="22"/>
      <c r="F32" s="39"/>
      <c r="G32" s="40"/>
      <c r="H32" s="41"/>
      <c r="I32" s="39"/>
      <c r="J32" s="42"/>
      <c r="K32" s="32"/>
      <c r="L32" s="22"/>
      <c r="M32" s="22"/>
      <c r="N32" s="32"/>
      <c r="O32" s="22"/>
      <c r="P32" s="22"/>
      <c r="Q32" s="32"/>
      <c r="R32" s="22"/>
      <c r="S32" s="22"/>
      <c r="T32" s="18"/>
    </row>
    <row r="33" spans="2:20" ht="12.75" customHeight="1" hidden="1" thickBot="1">
      <c r="B33" s="37"/>
      <c r="C33" s="38"/>
      <c r="D33" s="38"/>
      <c r="E33" s="38"/>
      <c r="F33" s="12"/>
      <c r="G33" s="40"/>
      <c r="H33" s="12"/>
      <c r="I33" s="40"/>
      <c r="J33" s="38"/>
      <c r="K33" s="32"/>
      <c r="L33" s="22"/>
      <c r="M33" s="22"/>
      <c r="N33" s="32"/>
      <c r="O33" s="22"/>
      <c r="P33" s="22"/>
      <c r="Q33" s="32"/>
      <c r="R33" s="22"/>
      <c r="S33" s="22"/>
      <c r="T33" s="18"/>
    </row>
    <row r="34" spans="2:20" ht="0.75" customHeight="1" hidden="1">
      <c r="B34" s="43"/>
      <c r="C34" s="44"/>
      <c r="D34" s="44"/>
      <c r="E34" s="22"/>
      <c r="F34" s="45"/>
      <c r="G34" s="45"/>
      <c r="H34" s="46"/>
      <c r="I34" s="45"/>
      <c r="J34" s="44"/>
      <c r="K34" s="32"/>
      <c r="L34" s="22"/>
      <c r="M34" s="22"/>
      <c r="N34" s="32"/>
      <c r="O34" s="22"/>
      <c r="P34" s="22"/>
      <c r="Q34" s="32"/>
      <c r="R34" s="22"/>
      <c r="S34" s="22"/>
      <c r="T34" s="18"/>
    </row>
    <row r="35" spans="2:20" ht="12.75" customHeight="1" hidden="1">
      <c r="B35" s="47"/>
      <c r="C35" s="22"/>
      <c r="D35" s="22"/>
      <c r="E35" s="22"/>
      <c r="F35" s="31"/>
      <c r="G35" s="31"/>
      <c r="H35" s="31"/>
      <c r="I35" s="31"/>
      <c r="J35" s="22"/>
      <c r="K35" s="32"/>
      <c r="L35" s="22"/>
      <c r="M35" s="22"/>
      <c r="N35" s="32"/>
      <c r="O35" s="22"/>
      <c r="P35" s="22"/>
      <c r="Q35" s="32"/>
      <c r="R35" s="22"/>
      <c r="S35" s="22"/>
      <c r="T35" s="18"/>
    </row>
    <row r="36" spans="2:20" ht="0.75" customHeight="1" hidden="1">
      <c r="B36" s="47"/>
      <c r="C36" s="22"/>
      <c r="D36" s="22"/>
      <c r="E36" s="22"/>
      <c r="F36" s="31"/>
      <c r="G36" s="31"/>
      <c r="H36" s="31"/>
      <c r="I36" s="31"/>
      <c r="J36" s="22"/>
      <c r="K36" s="32"/>
      <c r="L36" s="22"/>
      <c r="M36" s="22"/>
      <c r="N36" s="32"/>
      <c r="O36" s="22"/>
      <c r="P36" s="22"/>
      <c r="Q36" s="32"/>
      <c r="R36" s="22"/>
      <c r="S36" s="22"/>
      <c r="T36" s="18"/>
    </row>
    <row r="37" spans="2:20" ht="12.75" customHeight="1" hidden="1">
      <c r="B37" s="47"/>
      <c r="C37" s="22"/>
      <c r="D37" s="22"/>
      <c r="E37" s="22"/>
      <c r="F37" s="31"/>
      <c r="G37" s="31"/>
      <c r="H37" s="31"/>
      <c r="I37" s="31"/>
      <c r="J37" s="22"/>
      <c r="K37" s="32"/>
      <c r="L37" s="22"/>
      <c r="M37" s="22"/>
      <c r="N37" s="32"/>
      <c r="O37" s="22"/>
      <c r="P37" s="22"/>
      <c r="Q37" s="32"/>
      <c r="R37" s="22"/>
      <c r="S37" s="22"/>
      <c r="T37" s="18"/>
    </row>
    <row r="38" spans="2:20" ht="12.75" customHeight="1" hidden="1">
      <c r="B38" s="47"/>
      <c r="C38" s="22"/>
      <c r="D38" s="22"/>
      <c r="E38" s="22"/>
      <c r="F38" s="31"/>
      <c r="G38" s="31"/>
      <c r="H38" s="31"/>
      <c r="I38" s="31"/>
      <c r="J38" s="22"/>
      <c r="K38" s="32"/>
      <c r="L38" s="22"/>
      <c r="M38" s="22"/>
      <c r="N38" s="32"/>
      <c r="O38" s="22"/>
      <c r="P38" s="22"/>
      <c r="Q38" s="32"/>
      <c r="R38" s="22"/>
      <c r="S38" s="22"/>
      <c r="T38" s="18"/>
    </row>
    <row r="39" spans="2:20" ht="0.75" customHeight="1" hidden="1">
      <c r="B39" s="47"/>
      <c r="C39" s="22"/>
      <c r="D39" s="22"/>
      <c r="E39" s="22"/>
      <c r="F39" s="31"/>
      <c r="G39" s="31"/>
      <c r="H39" s="31"/>
      <c r="I39" s="31"/>
      <c r="J39" s="22"/>
      <c r="K39" s="32"/>
      <c r="L39" s="22"/>
      <c r="M39" s="22"/>
      <c r="N39" s="32"/>
      <c r="O39" s="22"/>
      <c r="P39" s="22"/>
      <c r="Q39" s="32"/>
      <c r="R39" s="22"/>
      <c r="S39" s="22"/>
      <c r="T39" s="18"/>
    </row>
    <row r="40" spans="2:20" ht="0.75" customHeight="1" hidden="1">
      <c r="B40" s="47"/>
      <c r="C40" s="22"/>
      <c r="D40" s="22"/>
      <c r="E40" s="22"/>
      <c r="F40" s="31"/>
      <c r="G40" s="31"/>
      <c r="H40" s="31"/>
      <c r="I40" s="31"/>
      <c r="J40" s="22"/>
      <c r="K40" s="32"/>
      <c r="L40" s="22"/>
      <c r="M40" s="22"/>
      <c r="N40" s="32"/>
      <c r="O40" s="22"/>
      <c r="P40" s="22"/>
      <c r="Q40" s="32"/>
      <c r="R40" s="22"/>
      <c r="S40" s="22"/>
      <c r="T40" s="18"/>
    </row>
    <row r="41" spans="2:20" ht="0.75" customHeight="1" hidden="1">
      <c r="B41" s="47"/>
      <c r="C41" s="22"/>
      <c r="D41" s="22"/>
      <c r="E41" s="22"/>
      <c r="F41" s="31"/>
      <c r="G41" s="31"/>
      <c r="H41" s="31"/>
      <c r="I41" s="31"/>
      <c r="J41" s="22"/>
      <c r="K41" s="32"/>
      <c r="L41" s="22"/>
      <c r="M41" s="22"/>
      <c r="N41" s="32"/>
      <c r="O41" s="22"/>
      <c r="P41" s="22"/>
      <c r="Q41" s="32"/>
      <c r="R41" s="22"/>
      <c r="S41" s="22"/>
      <c r="T41" s="18"/>
    </row>
    <row r="42" spans="2:20" ht="12.75" customHeight="1" hidden="1">
      <c r="B42" s="47"/>
      <c r="C42" s="22"/>
      <c r="D42" s="22"/>
      <c r="E42" s="22"/>
      <c r="F42" s="31"/>
      <c r="G42" s="31"/>
      <c r="H42" s="31"/>
      <c r="I42" s="31"/>
      <c r="J42" s="22"/>
      <c r="K42" s="32"/>
      <c r="L42" s="22"/>
      <c r="M42" s="22"/>
      <c r="N42" s="32"/>
      <c r="O42" s="22"/>
      <c r="P42" s="22"/>
      <c r="Q42" s="32"/>
      <c r="R42" s="22"/>
      <c r="S42" s="22"/>
      <c r="T42" s="18"/>
    </row>
    <row r="43" spans="2:20" ht="12.75" customHeight="1" hidden="1">
      <c r="B43" s="47"/>
      <c r="C43" s="22"/>
      <c r="D43" s="22"/>
      <c r="E43" s="22"/>
      <c r="F43" s="31"/>
      <c r="G43" s="31"/>
      <c r="H43" s="31"/>
      <c r="I43" s="31"/>
      <c r="J43" s="22"/>
      <c r="K43" s="32"/>
      <c r="L43" s="22"/>
      <c r="M43" s="22"/>
      <c r="N43" s="32"/>
      <c r="O43" s="22"/>
      <c r="P43" s="22"/>
      <c r="Q43" s="32"/>
      <c r="R43" s="22"/>
      <c r="S43" s="22"/>
      <c r="T43" s="18"/>
    </row>
    <row r="44" spans="2:20" ht="12.75" customHeight="1" hidden="1">
      <c r="B44" s="47"/>
      <c r="C44" s="22"/>
      <c r="D44" s="22"/>
      <c r="E44" s="22"/>
      <c r="F44" s="31"/>
      <c r="G44" s="31"/>
      <c r="H44" s="31"/>
      <c r="I44" s="31"/>
      <c r="J44" s="22"/>
      <c r="K44" s="32"/>
      <c r="L44" s="22"/>
      <c r="M44" s="22"/>
      <c r="N44" s="32"/>
      <c r="O44" s="22"/>
      <c r="P44" s="22"/>
      <c r="Q44" s="32"/>
      <c r="R44" s="22"/>
      <c r="S44" s="22"/>
      <c r="T44" s="18"/>
    </row>
    <row r="45" spans="2:20" ht="12.75" customHeight="1" hidden="1">
      <c r="B45" s="47"/>
      <c r="C45" s="22"/>
      <c r="D45" s="22"/>
      <c r="E45" s="22"/>
      <c r="F45" s="31"/>
      <c r="G45" s="31"/>
      <c r="H45" s="31"/>
      <c r="I45" s="31"/>
      <c r="J45" s="22"/>
      <c r="K45" s="32"/>
      <c r="L45" s="22"/>
      <c r="M45" s="22"/>
      <c r="N45" s="32"/>
      <c r="O45" s="22"/>
      <c r="P45" s="22"/>
      <c r="Q45" s="32"/>
      <c r="R45" s="22"/>
      <c r="S45" s="22"/>
      <c r="T45" s="18"/>
    </row>
    <row r="46" spans="2:20" ht="12.75" customHeight="1" hidden="1">
      <c r="B46" s="47"/>
      <c r="C46" s="22"/>
      <c r="D46" s="22"/>
      <c r="E46" s="22"/>
      <c r="F46" s="31"/>
      <c r="G46" s="31"/>
      <c r="H46" s="31"/>
      <c r="I46" s="31"/>
      <c r="J46" s="22"/>
      <c r="K46" s="32"/>
      <c r="L46" s="22"/>
      <c r="M46" s="22"/>
      <c r="N46" s="32"/>
      <c r="O46" s="32"/>
      <c r="P46" s="22"/>
      <c r="Q46" s="32"/>
      <c r="R46" s="22"/>
      <c r="S46" s="22"/>
      <c r="T46" s="18"/>
    </row>
    <row r="47" spans="2:20" ht="12.75" customHeight="1" hidden="1">
      <c r="B47" s="47"/>
      <c r="C47" s="22"/>
      <c r="D47" s="22"/>
      <c r="E47" s="22"/>
      <c r="F47" s="31"/>
      <c r="G47" s="31"/>
      <c r="H47" s="31"/>
      <c r="I47" s="31"/>
      <c r="J47" s="22"/>
      <c r="K47" s="32"/>
      <c r="L47" s="22"/>
      <c r="M47" s="22"/>
      <c r="N47" s="32"/>
      <c r="O47" s="32"/>
      <c r="P47" s="22"/>
      <c r="Q47" s="32"/>
      <c r="R47" s="22"/>
      <c r="S47" s="22"/>
      <c r="T47" s="18"/>
    </row>
    <row r="48" spans="2:20" ht="12.75" customHeight="1" hidden="1">
      <c r="B48" s="47"/>
      <c r="C48" s="22"/>
      <c r="D48" s="22"/>
      <c r="E48" s="22"/>
      <c r="F48" s="31"/>
      <c r="G48" s="31"/>
      <c r="H48" s="31"/>
      <c r="I48" s="31"/>
      <c r="J48" s="22"/>
      <c r="K48" s="32"/>
      <c r="L48" s="22"/>
      <c r="M48" s="22"/>
      <c r="N48" s="32"/>
      <c r="O48" s="32"/>
      <c r="P48" s="22"/>
      <c r="Q48" s="32"/>
      <c r="R48" s="22"/>
      <c r="S48" s="22"/>
      <c r="T48" s="18"/>
    </row>
    <row r="49" spans="2:20" ht="12.75" customHeight="1" hidden="1">
      <c r="B49" s="47"/>
      <c r="C49" s="22"/>
      <c r="D49" s="22"/>
      <c r="E49" s="22"/>
      <c r="F49" s="31"/>
      <c r="G49" s="31"/>
      <c r="H49" s="31"/>
      <c r="I49" s="31"/>
      <c r="J49" s="22"/>
      <c r="K49" s="32"/>
      <c r="L49" s="22"/>
      <c r="M49" s="22"/>
      <c r="N49" s="32"/>
      <c r="O49" s="32"/>
      <c r="P49" s="22"/>
      <c r="Q49" s="32"/>
      <c r="R49" s="22"/>
      <c r="S49" s="22"/>
      <c r="T49" s="18"/>
    </row>
    <row r="50" spans="2:20" ht="12.75" customHeight="1" hidden="1">
      <c r="B50" s="47"/>
      <c r="C50" s="22"/>
      <c r="D50" s="22"/>
      <c r="E50" s="22"/>
      <c r="F50" s="31"/>
      <c r="G50" s="31"/>
      <c r="H50" s="31"/>
      <c r="I50" s="31"/>
      <c r="J50" s="22"/>
      <c r="K50" s="32"/>
      <c r="L50" s="22"/>
      <c r="M50" s="22"/>
      <c r="N50" s="32"/>
      <c r="O50" s="32"/>
      <c r="P50" s="22"/>
      <c r="Q50" s="32"/>
      <c r="R50" s="22"/>
      <c r="S50" s="22"/>
      <c r="T50" s="18"/>
    </row>
    <row r="51" spans="2:20" ht="1.5" customHeight="1" hidden="1">
      <c r="B51" s="47"/>
      <c r="C51" s="22"/>
      <c r="D51" s="22"/>
      <c r="E51" s="22"/>
      <c r="F51" s="31"/>
      <c r="G51" s="31"/>
      <c r="H51" s="31"/>
      <c r="I51" s="31"/>
      <c r="J51" s="22"/>
      <c r="K51" s="32"/>
      <c r="L51" s="22"/>
      <c r="M51" s="22"/>
      <c r="N51" s="32"/>
      <c r="O51" s="32"/>
      <c r="P51" s="22"/>
      <c r="Q51" s="32"/>
      <c r="R51" s="22"/>
      <c r="S51" s="22"/>
      <c r="T51" s="18"/>
    </row>
    <row r="52" spans="2:20" ht="12.75" customHeight="1" hidden="1">
      <c r="B52" s="47"/>
      <c r="C52" s="22"/>
      <c r="D52" s="22"/>
      <c r="E52" s="22"/>
      <c r="F52" s="31"/>
      <c r="G52" s="31"/>
      <c r="H52" s="31"/>
      <c r="I52" s="31"/>
      <c r="J52" s="22"/>
      <c r="K52" s="32"/>
      <c r="L52" s="22"/>
      <c r="M52" s="22"/>
      <c r="N52" s="32"/>
      <c r="O52" s="22"/>
      <c r="P52" s="22"/>
      <c r="Q52" s="32"/>
      <c r="R52" s="22"/>
      <c r="S52" s="22"/>
      <c r="T52" s="18"/>
    </row>
    <row r="53" spans="2:20" ht="0.75" customHeight="1" hidden="1">
      <c r="B53" s="47"/>
      <c r="C53" s="22"/>
      <c r="D53" s="22"/>
      <c r="E53" s="22"/>
      <c r="F53" s="31"/>
      <c r="G53" s="31"/>
      <c r="H53" s="31"/>
      <c r="I53" s="31"/>
      <c r="J53" s="22"/>
      <c r="K53" s="22"/>
      <c r="L53" s="22"/>
      <c r="M53" s="22"/>
      <c r="N53" s="32"/>
      <c r="O53" s="32"/>
      <c r="P53" s="22"/>
      <c r="Q53" s="32"/>
      <c r="R53" s="22"/>
      <c r="S53" s="22"/>
      <c r="T53" s="18"/>
    </row>
    <row r="54" spans="2:20" ht="0.75" customHeight="1" hidden="1">
      <c r="B54" s="47"/>
      <c r="C54" s="22"/>
      <c r="D54" s="22"/>
      <c r="E54" s="22"/>
      <c r="F54" s="31"/>
      <c r="G54" s="31"/>
      <c r="H54" s="31"/>
      <c r="I54" s="31"/>
      <c r="J54" s="22"/>
      <c r="K54" s="22"/>
      <c r="L54" s="22"/>
      <c r="M54" s="22"/>
      <c r="N54" s="32"/>
      <c r="O54" s="32"/>
      <c r="P54" s="22"/>
      <c r="Q54" s="32"/>
      <c r="R54" s="22"/>
      <c r="S54" s="22"/>
      <c r="T54" s="18"/>
    </row>
    <row r="55" spans="2:20" ht="12.75" customHeight="1" hidden="1">
      <c r="B55" s="47"/>
      <c r="C55" s="22"/>
      <c r="D55" s="22"/>
      <c r="E55" s="22"/>
      <c r="F55" s="31"/>
      <c r="G55" s="31"/>
      <c r="H55" s="31"/>
      <c r="I55" s="31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18"/>
    </row>
    <row r="56" spans="2:20" ht="12.75" customHeight="1" hidden="1">
      <c r="B56" s="47"/>
      <c r="C56" s="22"/>
      <c r="D56" s="22"/>
      <c r="E56" s="22"/>
      <c r="F56" s="31"/>
      <c r="G56" s="31"/>
      <c r="H56" s="31"/>
      <c r="I56" s="31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18"/>
    </row>
    <row r="57" spans="2:20" ht="2.25" customHeight="1" hidden="1">
      <c r="B57" s="47"/>
      <c r="C57" s="22"/>
      <c r="D57" s="22"/>
      <c r="E57" s="22"/>
      <c r="F57" s="31"/>
      <c r="G57" s="31"/>
      <c r="H57" s="31"/>
      <c r="I57" s="31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18"/>
    </row>
    <row r="58" spans="2:20" ht="15" customHeight="1" hidden="1">
      <c r="B58" s="48"/>
      <c r="C58" s="22"/>
      <c r="D58" s="22"/>
      <c r="E58" s="22"/>
      <c r="F58" s="31"/>
      <c r="G58" s="31"/>
      <c r="H58" s="31"/>
      <c r="I58" s="31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18"/>
    </row>
    <row r="59" spans="2:19" ht="14.25" customHeight="1" hidden="1">
      <c r="B59" s="49"/>
      <c r="C59" s="50"/>
      <c r="D59" s="11"/>
      <c r="E59" s="22"/>
      <c r="F59" s="51"/>
      <c r="G59" s="51"/>
      <c r="H59" s="51"/>
      <c r="I59" s="51"/>
      <c r="J59" s="11"/>
      <c r="K59" s="11"/>
      <c r="L59" s="52"/>
      <c r="M59" s="52"/>
      <c r="N59" s="11"/>
      <c r="O59" s="52"/>
      <c r="P59" s="50"/>
      <c r="Q59" s="11"/>
      <c r="R59" s="11"/>
      <c r="S59" s="11"/>
    </row>
    <row r="60" spans="2:19" ht="14.25" customHeight="1" hidden="1">
      <c r="B60" s="49"/>
      <c r="C60" s="11"/>
      <c r="D60" s="11"/>
      <c r="E60" s="22"/>
      <c r="F60" s="31"/>
      <c r="G60" s="51"/>
      <c r="H60" s="51"/>
      <c r="I60" s="51"/>
      <c r="J60" s="11"/>
      <c r="K60" s="11"/>
      <c r="L60" s="11"/>
      <c r="M60" s="11"/>
      <c r="N60" s="11"/>
      <c r="O60" s="11"/>
      <c r="P60" s="50"/>
      <c r="Q60" s="11"/>
      <c r="R60" s="11"/>
      <c r="S60" s="11"/>
    </row>
    <row r="61" spans="2:19" ht="0.75" customHeight="1" hidden="1">
      <c r="B61" s="49"/>
      <c r="C61" s="11"/>
      <c r="D61" s="11"/>
      <c r="E61" s="22"/>
      <c r="F61" s="31"/>
      <c r="G61" s="51"/>
      <c r="H61" s="51"/>
      <c r="I61" s="51"/>
      <c r="J61" s="22"/>
      <c r="K61" s="11"/>
      <c r="L61" s="11"/>
      <c r="M61" s="11"/>
      <c r="N61" s="11"/>
      <c r="O61" s="11"/>
      <c r="P61" s="50"/>
      <c r="Q61" s="11"/>
      <c r="R61" s="11"/>
      <c r="S61" s="11"/>
    </row>
    <row r="62" spans="2:19" ht="0.75" customHeight="1" hidden="1">
      <c r="B62" s="49"/>
      <c r="C62" s="11"/>
      <c r="D62" s="11"/>
      <c r="E62" s="22"/>
      <c r="F62" s="31"/>
      <c r="G62" s="51"/>
      <c r="H62" s="51"/>
      <c r="I62" s="5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2:19" ht="14.25" customHeight="1" hidden="1">
      <c r="B63" s="49"/>
      <c r="C63" s="53"/>
      <c r="D63" s="11"/>
      <c r="E63" s="22"/>
      <c r="F63" s="31"/>
      <c r="G63" s="31"/>
      <c r="H63" s="51"/>
      <c r="I63" s="5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2:19" ht="14.25" customHeight="1" hidden="1">
      <c r="B64" s="54"/>
      <c r="E64" s="18"/>
      <c r="F64" s="12"/>
      <c r="G64" s="51"/>
      <c r="H64" s="7"/>
      <c r="I64" s="7"/>
      <c r="K64" s="11"/>
      <c r="L64" s="11"/>
      <c r="M64" s="11"/>
      <c r="N64" s="11"/>
      <c r="O64" s="11"/>
      <c r="P64" s="11"/>
      <c r="Q64" s="11"/>
      <c r="R64" s="11"/>
      <c r="S64" s="11"/>
    </row>
    <row r="65" spans="2:19" ht="14.25" customHeight="1" hidden="1">
      <c r="B65" s="17"/>
      <c r="F65" s="12"/>
      <c r="G65" s="7"/>
      <c r="H65" s="7"/>
      <c r="I65" s="7"/>
      <c r="K65" s="11"/>
      <c r="L65" s="11"/>
      <c r="M65" s="11"/>
      <c r="N65" s="11"/>
      <c r="O65" s="11"/>
      <c r="P65" s="11"/>
      <c r="Q65" s="11"/>
      <c r="R65" s="11"/>
      <c r="S65" s="11"/>
    </row>
    <row r="66" spans="2:19" ht="14.25" customHeight="1" hidden="1">
      <c r="B66" s="4"/>
      <c r="F66" s="7"/>
      <c r="G66" s="7"/>
      <c r="H66" s="7"/>
      <c r="I66" s="7"/>
      <c r="K66" s="11"/>
      <c r="L66" s="11"/>
      <c r="M66" s="11"/>
      <c r="N66" s="11"/>
      <c r="O66" s="11"/>
      <c r="P66" s="11"/>
      <c r="Q66" s="11"/>
      <c r="R66" s="11"/>
      <c r="S66" s="11"/>
    </row>
    <row r="67" spans="3:19" ht="14.25" customHeight="1" thickBot="1">
      <c r="C67" s="11"/>
      <c r="F67" s="7"/>
      <c r="G67" s="7"/>
      <c r="H67" s="7"/>
      <c r="I67" s="7"/>
      <c r="J67" s="14"/>
      <c r="K67" s="11"/>
      <c r="L67" s="11"/>
      <c r="M67" s="11"/>
      <c r="N67" s="11"/>
      <c r="O67" s="11"/>
      <c r="P67" s="11"/>
      <c r="Q67" s="11"/>
      <c r="R67" s="11"/>
      <c r="S67" s="11"/>
    </row>
    <row r="68" spans="3:19" ht="14.25" customHeight="1" thickBot="1">
      <c r="C68" s="52"/>
      <c r="D68" s="55">
        <f>SUM(D7:D67)</f>
        <v>0</v>
      </c>
      <c r="E68" s="56">
        <f>SUM(E7:E67)</f>
        <v>0</v>
      </c>
      <c r="F68" s="57">
        <f>SUM(F7:F67)</f>
        <v>5860</v>
      </c>
      <c r="G68" s="57">
        <f>SUM(G7:G67)</f>
        <v>-3159.6</v>
      </c>
      <c r="H68" s="7"/>
      <c r="I68" s="51"/>
      <c r="J68" s="52"/>
      <c r="K68" s="11"/>
      <c r="L68" s="52"/>
      <c r="M68" s="52"/>
      <c r="N68" s="11"/>
      <c r="O68" s="52"/>
      <c r="P68" s="52"/>
      <c r="Q68" s="11"/>
      <c r="R68" s="52"/>
      <c r="S68" s="52"/>
    </row>
    <row r="69" spans="6:19" ht="4.5" customHeight="1">
      <c r="F69" s="7"/>
      <c r="G69" s="7"/>
      <c r="H69" s="7"/>
      <c r="I69" s="12"/>
      <c r="K69" s="11"/>
      <c r="L69" s="11"/>
      <c r="M69" s="11"/>
      <c r="N69" s="11"/>
      <c r="O69" s="11"/>
      <c r="P69" s="11"/>
      <c r="Q69" s="11"/>
      <c r="R69" s="11"/>
      <c r="S69" s="11"/>
    </row>
    <row r="70" spans="3:19" ht="6.75" customHeight="1">
      <c r="C70" s="52"/>
      <c r="D70" s="51"/>
      <c r="E70" s="52"/>
      <c r="F70" s="51"/>
      <c r="G70" s="51"/>
      <c r="H70" s="12"/>
      <c r="I70" s="31"/>
      <c r="K70" s="11"/>
      <c r="L70" s="52"/>
      <c r="M70" s="11"/>
      <c r="N70" s="11"/>
      <c r="O70" s="52"/>
      <c r="P70" s="11"/>
      <c r="Q70" s="11"/>
      <c r="R70" s="52"/>
      <c r="S70" s="11"/>
    </row>
    <row r="71" spans="3:19" ht="15.75" thickBot="1">
      <c r="C71" s="14"/>
      <c r="F71" s="7"/>
      <c r="G71" s="7"/>
      <c r="H71" s="12"/>
      <c r="I71" s="12"/>
      <c r="K71" s="11"/>
      <c r="L71" s="11"/>
      <c r="M71" s="11"/>
      <c r="N71" s="11"/>
      <c r="O71" s="11"/>
      <c r="P71" s="11"/>
      <c r="Q71" s="11"/>
      <c r="R71" s="11"/>
      <c r="S71" s="52"/>
    </row>
    <row r="72" spans="3:19" ht="15.75" thickBot="1">
      <c r="C72" s="58" t="s">
        <v>49</v>
      </c>
      <c r="D72" s="55">
        <v>29702.27</v>
      </c>
      <c r="E72" s="51"/>
      <c r="F72" s="57" t="s">
        <v>8</v>
      </c>
      <c r="G72" s="59">
        <f>+D72+F68+G68</f>
        <v>32402.670000000006</v>
      </c>
      <c r="H72" s="31"/>
      <c r="I72" s="31"/>
      <c r="J72" s="11"/>
      <c r="K72" s="11"/>
      <c r="L72" s="52"/>
      <c r="M72" s="11"/>
      <c r="N72" s="11"/>
      <c r="O72" s="11"/>
      <c r="P72" s="11"/>
      <c r="Q72" s="11"/>
      <c r="R72" s="52"/>
      <c r="S72" s="11"/>
    </row>
    <row r="73" spans="14:20" ht="15.75" thickBot="1">
      <c r="N73" s="11"/>
      <c r="O73" s="11"/>
      <c r="P73" s="11"/>
      <c r="Q73" s="11"/>
      <c r="R73" s="11"/>
      <c r="S73" s="52"/>
      <c r="T73" s="14"/>
    </row>
    <row r="74" spans="2:19" ht="15.75" thickBot="1">
      <c r="B74" s="4"/>
      <c r="C74" s="58" t="s">
        <v>5</v>
      </c>
      <c r="D74" s="59">
        <v>32402.670000000006</v>
      </c>
      <c r="E74" s="52"/>
      <c r="F74" s="57" t="s">
        <v>4</v>
      </c>
      <c r="G74" s="59">
        <v>0</v>
      </c>
      <c r="H74" s="31"/>
      <c r="I74" s="31"/>
      <c r="J74" s="11"/>
      <c r="K74" s="52"/>
      <c r="L74" s="51"/>
      <c r="M74" s="11"/>
      <c r="N74" s="11"/>
      <c r="O74" s="11"/>
      <c r="P74" s="11"/>
      <c r="Q74" s="11"/>
      <c r="R74" s="52"/>
      <c r="S74" s="52"/>
    </row>
    <row r="75" spans="2:9" ht="15">
      <c r="B75" s="11"/>
      <c r="F75" s="7"/>
      <c r="G75" s="7"/>
      <c r="H75" s="12"/>
      <c r="I75" s="12"/>
    </row>
    <row r="76" spans="6:11" ht="15">
      <c r="F76" s="13"/>
      <c r="G76" s="10"/>
      <c r="H76" s="12"/>
      <c r="I76" s="12"/>
      <c r="K76" s="14"/>
    </row>
    <row r="77" spans="6:11" ht="5.25" customHeight="1">
      <c r="F77" s="7"/>
      <c r="G77" s="7"/>
      <c r="H77" s="12"/>
      <c r="I77" s="12"/>
      <c r="K77" s="52"/>
    </row>
    <row r="78" spans="3:11" ht="15">
      <c r="C78" s="60" t="s">
        <v>9</v>
      </c>
      <c r="F78" s="51"/>
      <c r="G78" s="7"/>
      <c r="H78" s="12"/>
      <c r="I78" s="12"/>
      <c r="K78" s="11"/>
    </row>
    <row r="79" spans="3:9" ht="15">
      <c r="C79" s="73" t="s">
        <v>85</v>
      </c>
      <c r="F79" s="7"/>
      <c r="G79" s="7"/>
      <c r="H79" s="12"/>
      <c r="I79" s="12"/>
    </row>
    <row r="80" spans="3:9" ht="15">
      <c r="C80" s="17"/>
      <c r="D80" s="17"/>
      <c r="E80" s="18"/>
      <c r="F80" s="7"/>
      <c r="G80" s="12"/>
      <c r="H80" s="12"/>
      <c r="I80" s="12"/>
    </row>
    <row r="81" spans="4:9" ht="15">
      <c r="D81" s="20"/>
      <c r="E81" s="18"/>
      <c r="F81" s="7"/>
      <c r="G81" s="61"/>
      <c r="H81" s="12"/>
      <c r="I81" s="12"/>
    </row>
    <row r="82" spans="4:9" ht="15">
      <c r="D82" s="17"/>
      <c r="E82" s="52"/>
      <c r="F82" s="7"/>
      <c r="G82" s="7"/>
      <c r="H82" s="12"/>
      <c r="I82" s="12"/>
    </row>
    <row r="83" spans="6:9" ht="15">
      <c r="F83" s="7"/>
      <c r="G83" s="7"/>
      <c r="H83" s="12"/>
      <c r="I83" s="12"/>
    </row>
    <row r="84" spans="6:9" ht="15">
      <c r="F84" s="7"/>
      <c r="G84" s="7"/>
      <c r="H84" s="12"/>
      <c r="I84" s="12"/>
    </row>
    <row r="85" spans="6:9" ht="15">
      <c r="F85" s="7"/>
      <c r="G85" s="7"/>
      <c r="H85" s="12"/>
      <c r="I85" s="12"/>
    </row>
    <row r="86" spans="6:9" ht="15">
      <c r="F86" s="7"/>
      <c r="G86" s="7"/>
      <c r="H86" s="12"/>
      <c r="I86" s="12"/>
    </row>
    <row r="87" spans="6:9" ht="15">
      <c r="F87" s="7"/>
      <c r="G87" s="7"/>
      <c r="H87" s="12"/>
      <c r="I87" s="12"/>
    </row>
    <row r="88" spans="8:9" ht="15">
      <c r="H88" s="18"/>
      <c r="I88" s="18"/>
    </row>
    <row r="89" spans="3:9" ht="15">
      <c r="C89" s="4"/>
      <c r="H89" s="18"/>
      <c r="I89" s="18"/>
    </row>
    <row r="90" ht="15">
      <c r="I90" s="18"/>
    </row>
    <row r="91" spans="2:9" ht="15">
      <c r="B91" s="15"/>
      <c r="C91" s="15"/>
      <c r="D91" s="16"/>
      <c r="I91" s="18"/>
    </row>
    <row r="92" ht="15">
      <c r="I92" s="18"/>
    </row>
    <row r="93" spans="2:9" ht="15">
      <c r="B93" s="15"/>
      <c r="C93" s="4"/>
      <c r="D93" s="15"/>
      <c r="F93" s="17"/>
      <c r="I93" s="18"/>
    </row>
    <row r="94" spans="6:10" ht="15">
      <c r="F94" s="10"/>
      <c r="I94" s="18"/>
      <c r="J94" s="14"/>
    </row>
    <row r="95" spans="5:10" ht="15">
      <c r="E95" s="18"/>
      <c r="F95" s="19"/>
      <c r="H95" s="14"/>
      <c r="I95" s="18"/>
      <c r="J95" s="14"/>
    </row>
    <row r="96" spans="5:10" ht="15">
      <c r="E96" s="18"/>
      <c r="F96" s="20"/>
      <c r="H96" s="14"/>
      <c r="I96" s="18"/>
      <c r="J96" s="14"/>
    </row>
    <row r="97" spans="5:10" ht="15">
      <c r="E97" s="18"/>
      <c r="F97" s="20"/>
      <c r="H97" s="14"/>
      <c r="I97" s="18"/>
      <c r="J97" s="14"/>
    </row>
    <row r="98" spans="5:9" ht="15">
      <c r="E98" s="18"/>
      <c r="F98" s="20"/>
      <c r="I98" s="18"/>
    </row>
    <row r="99" spans="5:9" ht="15">
      <c r="E99" s="18"/>
      <c r="F99" s="20"/>
      <c r="I99" s="18"/>
    </row>
    <row r="100" spans="3:9" ht="15">
      <c r="C100" s="4"/>
      <c r="E100" s="18"/>
      <c r="F100" s="20"/>
      <c r="I100" s="18"/>
    </row>
    <row r="101" spans="5:9" ht="15">
      <c r="E101" s="21"/>
      <c r="F101" s="18"/>
      <c r="H101" s="7"/>
      <c r="I101" s="18"/>
    </row>
    <row r="102" spans="5:9" ht="15">
      <c r="E102" s="18"/>
      <c r="F102" s="18"/>
      <c r="I102" s="18"/>
    </row>
    <row r="103" spans="5:9" ht="15">
      <c r="E103" s="18"/>
      <c r="F103" s="18"/>
      <c r="I103" s="18"/>
    </row>
    <row r="104" spans="5:9" ht="15">
      <c r="E104" s="18"/>
      <c r="F104" s="18"/>
      <c r="I104" s="18"/>
    </row>
    <row r="105" spans="5:9" ht="15">
      <c r="E105" s="18"/>
      <c r="F105" s="18"/>
      <c r="H105" s="7"/>
      <c r="I105" s="18"/>
    </row>
    <row r="106" spans="5:9" ht="15">
      <c r="E106" s="18"/>
      <c r="F106" s="18"/>
      <c r="I106" s="18"/>
    </row>
    <row r="107" spans="5:14" ht="15">
      <c r="E107" s="18"/>
      <c r="F107" s="18"/>
      <c r="I107" s="18"/>
      <c r="N107" s="11"/>
    </row>
    <row r="108" spans="5:9" ht="15">
      <c r="E108" s="18"/>
      <c r="F108" s="18"/>
      <c r="I108" s="18"/>
    </row>
    <row r="109" spans="5:9" ht="15">
      <c r="E109" s="18"/>
      <c r="F109" s="18"/>
      <c r="I109" s="18"/>
    </row>
    <row r="110" spans="5:9" ht="15">
      <c r="E110" s="18"/>
      <c r="F110" s="18"/>
      <c r="I110" s="18"/>
    </row>
    <row r="111" spans="2:9" ht="15">
      <c r="B111" s="60"/>
      <c r="E111" s="18"/>
      <c r="F111" s="18"/>
      <c r="I111" s="18"/>
    </row>
    <row r="112" spans="5:9" ht="15">
      <c r="E112" s="18"/>
      <c r="F112" s="18"/>
      <c r="I112" s="18"/>
    </row>
    <row r="113" spans="5:6" ht="15">
      <c r="E113" s="18"/>
      <c r="F113" s="18"/>
    </row>
    <row r="114" spans="5:6" ht="15">
      <c r="E114" s="18"/>
      <c r="F114" s="18"/>
    </row>
    <row r="115" spans="5:6" ht="15">
      <c r="E115" s="18"/>
      <c r="F115" s="18"/>
    </row>
    <row r="116" spans="5:6" ht="15">
      <c r="E116" s="22"/>
      <c r="F116" s="22"/>
    </row>
    <row r="117" spans="5:6" ht="15">
      <c r="E117" s="18"/>
      <c r="F117" s="18"/>
    </row>
    <row r="118" spans="5:6" ht="15">
      <c r="E118" s="22"/>
      <c r="F118" s="22"/>
    </row>
    <row r="119" spans="3:6" ht="15">
      <c r="C119" s="23"/>
      <c r="E119" s="18"/>
      <c r="F119" s="18"/>
    </row>
    <row r="120" spans="5:6" ht="15">
      <c r="E120" s="18"/>
      <c r="F120" s="18"/>
    </row>
    <row r="121" spans="5:6" ht="15">
      <c r="E121" s="18"/>
      <c r="F121" s="18"/>
    </row>
    <row r="122" spans="5:6" ht="15">
      <c r="E122" s="18"/>
      <c r="F122" s="18"/>
    </row>
    <row r="123" spans="5:6" ht="15">
      <c r="E123" s="18"/>
      <c r="F123" s="18"/>
    </row>
    <row r="124" spans="5:6" ht="15">
      <c r="E124" s="18"/>
      <c r="F124" s="18"/>
    </row>
    <row r="125" spans="5:6" ht="15">
      <c r="E125" s="18"/>
      <c r="F125" s="18"/>
    </row>
    <row r="126" spans="5:6" ht="15">
      <c r="E126" s="18"/>
      <c r="F126" s="18"/>
    </row>
    <row r="127" spans="5:7" ht="15">
      <c r="E127" s="18"/>
      <c r="F127" s="18"/>
      <c r="G127" s="11"/>
    </row>
    <row r="128" spans="5:7" ht="15">
      <c r="E128" s="22"/>
      <c r="F128" s="22"/>
      <c r="G128" s="14"/>
    </row>
    <row r="129" spans="5:6" ht="15">
      <c r="E129" s="18"/>
      <c r="F129" s="18"/>
    </row>
    <row r="130" spans="5:6" ht="15">
      <c r="E130" s="18"/>
      <c r="F130" s="18"/>
    </row>
    <row r="131" spans="5:6" ht="15">
      <c r="E131" s="18"/>
      <c r="F131" s="18"/>
    </row>
    <row r="132" spans="5:6" ht="15">
      <c r="E132" s="18"/>
      <c r="F132" s="18"/>
    </row>
    <row r="133" spans="5:6" ht="15">
      <c r="E133" s="18"/>
      <c r="F133" s="18"/>
    </row>
    <row r="134" spans="5:6" ht="15">
      <c r="E134" s="18"/>
      <c r="F134" s="18"/>
    </row>
  </sheetData>
  <sheetProtection/>
  <mergeCells count="2">
    <mergeCell ref="D4:E4"/>
    <mergeCell ref="F4:G4"/>
  </mergeCells>
  <printOptions/>
  <pageMargins left="0" right="0" top="0" bottom="0" header="0" footer="0"/>
  <pageSetup fitToHeight="1" fitToWidth="1"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Frank Johansen</cp:lastModifiedBy>
  <cp:lastPrinted>2018-02-16T13:37:30Z</cp:lastPrinted>
  <dcterms:created xsi:type="dcterms:W3CDTF">2007-06-05T05:37:26Z</dcterms:created>
  <dcterms:modified xsi:type="dcterms:W3CDTF">2018-02-16T13:38:57Z</dcterms:modified>
  <cp:category/>
  <cp:version/>
  <cp:contentType/>
  <cp:contentStatus/>
</cp:coreProperties>
</file>